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3250" windowHeight="11760" activeTab="2"/>
  </bookViews>
  <sheets>
    <sheet name="Programa 11" sheetId="1" r:id="rId1"/>
    <sheet name="Programa 12" sheetId="5" r:id="rId2"/>
    <sheet name="Programa 14" sheetId="6" r:id="rId3"/>
    <sheet name="Programa 50" sheetId="7" r:id="rId4"/>
  </sheets>
  <externalReferences>
    <externalReference r:id="rId5"/>
  </externalReferences>
  <definedNames>
    <definedName name="_xlnm.Print_Area" localSheetId="0">'Programa 11'!$A$1:$J$60</definedName>
    <definedName name="_xlnm.Print_Area" localSheetId="1">'Programa 12'!$A$1:$J$39</definedName>
    <definedName name="_xlnm.Print_Area" localSheetId="2">'Programa 14'!$A$1:$J$41</definedName>
    <definedName name="_xlnm.Print_Area" localSheetId="3">'Programa 50'!$A$1:$J$61</definedName>
  </definedNames>
  <calcPr calcId="144525"/>
</workbook>
</file>

<file path=xl/calcChain.xml><?xml version="1.0" encoding="utf-8"?>
<calcChain xmlns="http://schemas.openxmlformats.org/spreadsheetml/2006/main">
  <c r="C20" i="7" l="1"/>
  <c r="C20" i="6"/>
  <c r="C20" i="5"/>
  <c r="J24" i="1"/>
  <c r="F20" i="1"/>
  <c r="A20" i="1"/>
  <c r="C20" i="1"/>
  <c r="B39" i="7" l="1"/>
  <c r="J24" i="6" l="1"/>
  <c r="B59" i="7" l="1"/>
  <c r="B47" i="7"/>
  <c r="B43" i="7"/>
  <c r="B35" i="7"/>
  <c r="B31" i="7"/>
  <c r="J28" i="7"/>
  <c r="I28" i="7"/>
  <c r="J27" i="7"/>
  <c r="I27" i="7"/>
  <c r="J26" i="7"/>
  <c r="I26" i="7"/>
  <c r="J25" i="7"/>
  <c r="I25" i="7"/>
  <c r="J24" i="7"/>
  <c r="B57" i="7"/>
  <c r="C11" i="7"/>
  <c r="C10" i="7"/>
  <c r="C9" i="7"/>
  <c r="B39" i="6"/>
  <c r="B38" i="6"/>
  <c r="B27" i="6"/>
  <c r="I24" i="6"/>
  <c r="I20" i="6"/>
  <c r="C11" i="6"/>
  <c r="C10" i="6"/>
  <c r="C9" i="6"/>
  <c r="B37" i="5"/>
  <c r="B36" i="5"/>
  <c r="B38" i="5"/>
  <c r="B27" i="5"/>
  <c r="J24" i="5"/>
  <c r="I24" i="5"/>
  <c r="C11" i="5"/>
  <c r="C10" i="5"/>
  <c r="C9" i="5"/>
  <c r="B57" i="1"/>
  <c r="B48" i="1"/>
  <c r="B44" i="1"/>
  <c r="B40" i="1"/>
  <c r="B36" i="1"/>
  <c r="B32" i="1"/>
  <c r="B59" i="1"/>
  <c r="I20" i="1"/>
  <c r="J26" i="1"/>
  <c r="J27" i="1"/>
  <c r="J28" i="1"/>
  <c r="J29" i="1"/>
  <c r="J25" i="1"/>
  <c r="I26" i="1"/>
  <c r="I27" i="1"/>
  <c r="I28" i="1"/>
  <c r="I29" i="1"/>
  <c r="I25" i="1"/>
  <c r="B40" i="6" l="1"/>
  <c r="I20" i="5"/>
  <c r="B58" i="1"/>
  <c r="C11" i="1"/>
  <c r="C10" i="1"/>
  <c r="C9" i="1"/>
  <c r="I20" i="7" l="1"/>
  <c r="B58" i="7"/>
</calcChain>
</file>

<file path=xl/comments1.xml><?xml version="1.0" encoding="utf-8"?>
<comments xmlns="http://schemas.openxmlformats.org/spreadsheetml/2006/main">
  <authors>
    <author>Raul Barbosa</author>
  </authors>
  <commentList>
    <comment ref="G27" authorId="0">
      <text>
        <r>
          <rPr>
            <sz val="9"/>
            <color indexed="81"/>
            <rFont val="Tahoma"/>
            <family val="2"/>
          </rPr>
          <t xml:space="preserve">Este producto se mide a final de año
</t>
        </r>
      </text>
    </comment>
    <comment ref="G28" authorId="0">
      <text>
        <r>
          <rPr>
            <sz val="9"/>
            <color indexed="81"/>
            <rFont val="Tahoma"/>
            <family val="2"/>
          </rPr>
          <t>Este producto se mide a final de año</t>
        </r>
      </text>
    </comment>
    <comment ref="C29" authorId="0">
      <text>
        <r>
          <rPr>
            <sz val="9"/>
            <color indexed="81"/>
            <rFont val="Tahoma"/>
            <family val="2"/>
          </rPr>
          <t xml:space="preserve">este indicador hace referencia a 100%
</t>
        </r>
      </text>
    </comment>
    <comment ref="G29" authorId="0">
      <text>
        <r>
          <rPr>
            <sz val="9"/>
            <color indexed="81"/>
            <rFont val="Tahoma"/>
            <family val="2"/>
          </rPr>
          <t xml:space="preserve">Este producto se mide a final de año </t>
        </r>
      </text>
    </comment>
  </commentList>
</comments>
</file>

<file path=xl/comments2.xml><?xml version="1.0" encoding="utf-8"?>
<comments xmlns="http://schemas.openxmlformats.org/spreadsheetml/2006/main">
  <authors>
    <author>Raul Barbosa</author>
  </authors>
  <commentList>
    <comment ref="E24" authorId="0">
      <text>
        <r>
          <rPr>
            <sz val="9"/>
            <color indexed="81"/>
            <rFont val="Tahoma"/>
            <family val="2"/>
          </rPr>
          <t xml:space="preserve">Este producto se mide a final de año
</t>
        </r>
      </text>
    </comment>
    <comment ref="G24" authorId="0">
      <text>
        <r>
          <rPr>
            <sz val="9"/>
            <color indexed="81"/>
            <rFont val="Tahoma"/>
            <family val="2"/>
          </rPr>
          <t xml:space="preserve">Esta meta se mide a final de año
</t>
        </r>
      </text>
    </comment>
  </commentList>
</comments>
</file>

<file path=xl/comments3.xml><?xml version="1.0" encoding="utf-8"?>
<comments xmlns="http://schemas.openxmlformats.org/spreadsheetml/2006/main">
  <authors>
    <author>Raul Barbosa</author>
  </authors>
  <commentList>
    <comment ref="E26" authorId="0">
      <text>
        <r>
          <rPr>
            <b/>
            <sz val="9"/>
            <color indexed="81"/>
            <rFont val="Tahoma"/>
            <family val="2"/>
          </rPr>
          <t>Este producto se mide a final de año</t>
        </r>
        <r>
          <rPr>
            <sz val="9"/>
            <color indexed="81"/>
            <rFont val="Tahoma"/>
            <family val="2"/>
          </rPr>
          <t xml:space="preserve">
</t>
        </r>
      </text>
    </comment>
    <comment ref="G26" authorId="0">
      <text>
        <r>
          <rPr>
            <b/>
            <sz val="9"/>
            <color indexed="81"/>
            <rFont val="Tahoma"/>
            <family val="2"/>
          </rPr>
          <t>Este producto se mide a final de año</t>
        </r>
        <r>
          <rPr>
            <sz val="9"/>
            <color indexed="81"/>
            <rFont val="Tahoma"/>
            <family val="2"/>
          </rPr>
          <t xml:space="preserve">
</t>
        </r>
      </text>
    </comment>
  </commentList>
</comments>
</file>

<file path=xl/sharedStrings.xml><?xml version="1.0" encoding="utf-8"?>
<sst xmlns="http://schemas.openxmlformats.org/spreadsheetml/2006/main" count="342" uniqueCount="128">
  <si>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</si>
  <si>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</si>
  <si>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</si>
  <si>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</si>
  <si>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</si>
  <si>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</si>
  <si>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</si>
  <si>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</si>
  <si>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</si>
  <si>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</si>
  <si>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</si>
  <si>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</si>
  <si>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</si>
  <si>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</si>
  <si>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</si>
  <si>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</si>
  <si>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</si>
  <si>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</si>
  <si>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</si>
  <si>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</si>
  <si>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</si>
  <si>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</si>
  <si>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</si>
  <si>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</si>
  <si>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</si>
  <si>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</si>
  <si>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</si>
  <si>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</si>
  <si>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</si>
  <si>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</si>
  <si>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</si>
  <si>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</si>
  <si>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</si>
  <si>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</si>
  <si>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</si>
  <si>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</si>
  <si>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</si>
  <si>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</si>
  <si>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</si>
  <si>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</si>
  <si>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</si>
  <si>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</si>
  <si>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Director de Planificación y Desarrollo</t>
  </si>
  <si>
    <t>IV.II - Formulación y Ejecución trimestral de las Metas por Producto</t>
  </si>
  <si>
    <t>Ejecución Trimestral</t>
  </si>
  <si>
    <t>Programación Trimestral</t>
  </si>
  <si>
    <t>0202-MINISTERIO DE  INTERIOR Y POLICÍA</t>
  </si>
  <si>
    <t>01-MINISTERIO DE INTERIOR Y POLICIA</t>
  </si>
  <si>
    <t>0001-MINISTERIO DE INTERIOR Y POLICIA</t>
  </si>
  <si>
    <t>11 - Asistencia y prevención para seguridad ciudadana</t>
  </si>
  <si>
    <t>Cantidad de negocios controlados y regulados</t>
  </si>
  <si>
    <t xml:space="preserve">Número de armas de fuego reguladas </t>
  </si>
  <si>
    <t>Empresas que manipulan productos químicos y pirotécnicos reguladas</t>
  </si>
  <si>
    <t>Cantidad de campañas de Convivencia Ciudadana</t>
  </si>
  <si>
    <t xml:space="preserve">Porcentaje de acciones de Seguridad ciudadana implementadas </t>
  </si>
  <si>
    <t>Ing. Luis Pimentel Caraballo</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</si>
  <si>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</si>
  <si>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</si>
  <si>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12 - Servicios de control y regulación migratoria</t>
  </si>
  <si>
    <t>Número de extranjeros naturalizados</t>
  </si>
  <si>
    <t>Jóvenes estudiantes formados como Policías Auxiliares</t>
  </si>
  <si>
    <t>14-Investigación, formación y capacitación</t>
  </si>
  <si>
    <t>50 - Reducción de Crímenes y Delitos que afectan a la Seguridad Ciudadana</t>
  </si>
  <si>
    <t>N/A</t>
  </si>
  <si>
    <t>Negocios inspeccionados</t>
  </si>
  <si>
    <t xml:space="preserve">Cantidad de campañas realizadas </t>
  </si>
  <si>
    <t xml:space="preserve">Problemáticas sociales identificadas  </t>
  </si>
  <si>
    <t xml:space="preserve">Barrios intervenidos </t>
  </si>
  <si>
    <t>Reducir la violencia, crímenes y delito a la población vulnerable en los sectores intervenidos mediante las actividades de prevención focalizadas.</t>
  </si>
  <si>
    <t>I -Información Institucional</t>
  </si>
  <si>
    <t>Control de expendio de bebidas alcohólicas, a través de la supervisión del cumplimiento de las leyes y normativas vigentes en los centros de diversión (discotecas, bares, drinks, colmados y colmadones entre otros), realizando registros e inspecciones especializadas que anticipan y controlan el uso indebido de los espacios públicos alrededor de los mencionados negocios.</t>
  </si>
  <si>
    <t>1.2.2</t>
  </si>
  <si>
    <t>Consiste en desarrollar campañas de sensibilización cuyo fin es la motivación a la entrega voluntaria de las armas de fuego ilegales en toda la jurisdicción de los municipios priorizados según consta en el artículo 4 del Decreto No. 212-21, haciéndose énfasis en las zonas de impacto (barrios o sectores) con mayor incidencia de los hechos de violencia con armas de fuego.</t>
  </si>
  <si>
    <t>Fomentar la convivencia pacífica  entre la población a través de las mesas locales de prevención de seguridad, ciudadanía y género, en las que se realizan encuentros con las Instituciones Gubernamentales y sociedad civil organizada para dar respuesta y soluciones a las problemáticas sociales</t>
  </si>
  <si>
    <t>Incorporar a  jóvenes estudiantes a labores policiales de cercanía a los ciudadanos como respuesta a la demanda de mayor calidad en los servicios y de mayor acción preventiva en el patrullaje de bajos riesgos, así como labores de apoyo en las tareas administrativas con la intención de ser apoyados durante sus estudios técnicos y universitarios fortaleciendo la labor de la Policía Nacional.</t>
  </si>
  <si>
    <t>Regulación de la población extranjera en el territorio Nacional a través del otorgamiento de naturalizaciones, acorde a la Ley No. 1683/16 de abril de 1948 sobre naturalizaciones y Ley General de Migración No. 285-04.</t>
  </si>
  <si>
    <t>1.4.2</t>
  </si>
  <si>
    <t>Controlar y regular la importación, exportación, tránsito, almacenamiento, comercialización, distribución de armas,  municiones y materiales relacionados  a través de comerciantes, armerías, talleres de reparación y relleno, cacería con fines comerciales, clubes deportivos y polígonos de tiro.</t>
  </si>
  <si>
    <t>Asistir a la población en todo el Territorio Nacional recibiendo sus denuncias sobre actos de abusos, violencia intrafamiliar, crímenes, delitos, corrupción, entre otros. Garantizando la protección y discreción del denunciante, realizando investigaciones y  aplicando mediación de conflictos para impulsar la convivencia armónica y coherente entre todos los sectores sociales.</t>
  </si>
  <si>
    <t>Impulsar acciones mediante una Estrategia Integral de Seguridad Ciudadana en favor de la reducción de actos violentos y delictivos, construyendo una gestión articulada e integrada para alcanzar la corresponsabilidad multisectorial.</t>
  </si>
  <si>
    <t>A través de este programa se realizan las actividades relativas a garantizar la seguridad ciudadana, conforme está establecido en la Estrategia Nacional de Desarrollo (END), Planes Estratégico Institucionales (PEI), Planes Operativos Anuales (POA) y los marcos legales que son la Constitución, leyes generales o especiales. Este programa incluye servicios de asistencia y prevención, tales como: 
Reducir la violencia, crímenes y delitos que afectan la seguridad ciudadana en los sectores vulnerables intervenidos, disminución de los actos delictivos con el uso de armas de fuego, disminución de los accidentes y las víctimas por el uso, transportación y manipulación de productos pirotécnicos, reducción de la inseguridad en los municipios a través de las políticas de prevención de violencia, crímenes y delitos, regulación de la permanencia y el estatus de extranjeros en el país a través de las naturalizaciones y el fortalecimiento de las labores de prevención de delitos en los lugares de recreación y esparcimiento por los agentes de la Policía Auxiliar.</t>
  </si>
  <si>
    <t xml:space="preserve">La población dominicana y extranjera, familias, jóvenes en sectores y comunidades vulnerables, ciudadanos, empresas y  compañías de seguridad, armerías, polígonos, talleres de armas y compañías de productos pirotécnicos y químicos.   </t>
  </si>
  <si>
    <t>Reducir la percepción de inseguridad de los ciudadanos en los municipios, a través de las políticas de prevención de violencias, crímenes y delitos implementadas, de un 37% a un 20% durante el periodo 2021-2024.</t>
  </si>
  <si>
    <t>Controlar el flujo migratorio desarrollando políticas de entrada y estadía en el país.</t>
  </si>
  <si>
    <t>Población extranjera en República Dominicana.</t>
  </si>
  <si>
    <t>Regulada la permanencia y estatus de extranjeros en el país a través de las naturalizaciones, manteniendo en un 100% los controles sobre el cumplimiento estricto de los requisitos para la naturalización de extranjeros durante el periodo 2021-2025.</t>
  </si>
  <si>
    <t xml:space="preserve">A través de este programa se realizan investigaciones, se forman y capacitan jóvenes  que se incorporan a diferentes organismos castrenses conforme a su desempeño y evaluaciones realizadas a los mismos, así como también, realizar estudios migratorios que promuevan el desarrollo de políticas públicas y que fortalezcan la gobernanza migratoria, contribuyendo al desarrollo sostenible, el respeto a los derechos humanos y la profesionalización de los servidores públicos vinculados a la gestión migratoria. </t>
  </si>
  <si>
    <t>Jóvenes estudiantes de 18 a 30 años que desean ser insertados a la Dirección General de la Policía Nacional.</t>
  </si>
  <si>
    <t>Insertados a los organismos de seguridad, los jóvenes formados como Policía Auxiliar, logrando un mínimo de incorporados de un 75% durante el periodo 2021-2025.</t>
  </si>
  <si>
    <t>Programa mejorado y definido con un presupuesto Orientado a Resultados (PPOR), compuesto por diferentes acciones con el propósito fundamental de reducir los crimines y delitos en el Territorio Nacional, los cuales se encuentran alineados a la implementación de la  Estrategia Nacional Integral de Seguridad Ciudadana (ENISC)</t>
  </si>
  <si>
    <t>Población en general y expuesta a violencia, crímenes y delitos en las zonas priorizadas</t>
  </si>
  <si>
    <t>Reducción de la tasa de homicidios con armas de fuego de un 4.6 a un 4.0 en el año 2022</t>
  </si>
  <si>
    <r>
      <t xml:space="preserve">VI. </t>
    </r>
    <r>
      <rPr>
        <b/>
        <sz val="11"/>
        <color theme="0"/>
        <rFont val="Verdana"/>
        <family val="2"/>
      </rPr>
      <t>Oportunidades de Mejora</t>
    </r>
  </si>
  <si>
    <r>
      <t>Beneficiarios:</t>
    </r>
    <r>
      <rPr>
        <sz val="10"/>
        <color rgb="FF000000"/>
        <rFont val="Verdana"/>
        <family val="2"/>
      </rPr>
      <t xml:space="preserve"> </t>
    </r>
  </si>
  <si>
    <r>
      <rPr>
        <b/>
        <sz val="10"/>
        <rFont val="Verdana"/>
        <family val="2"/>
      </rPr>
      <t xml:space="preserve">7420- </t>
    </r>
    <r>
      <rPr>
        <sz val="10"/>
        <rFont val="Verdana"/>
        <family val="2"/>
      </rPr>
      <t>Acciones comunes P50</t>
    </r>
  </si>
  <si>
    <r>
      <rPr>
        <b/>
        <sz val="10"/>
        <rFont val="Verdana"/>
        <family val="2"/>
      </rPr>
      <t xml:space="preserve">7413- </t>
    </r>
    <r>
      <rPr>
        <sz val="10"/>
        <rFont val="Verdana"/>
        <family val="2"/>
      </rPr>
      <t>Campañas de entrega voluntaria de armas de fuego ilegales</t>
    </r>
  </si>
  <si>
    <r>
      <rPr>
        <b/>
        <sz val="10"/>
        <rFont val="Verdana"/>
        <family val="2"/>
      </rPr>
      <t xml:space="preserve">7446- </t>
    </r>
    <r>
      <rPr>
        <sz val="10"/>
        <rFont val="Verdana"/>
        <family val="2"/>
      </rPr>
      <t>Municipios con mesas locales de seguridad, ciudadanía y género en funcionamiento</t>
    </r>
  </si>
  <si>
    <r>
      <rPr>
        <b/>
        <sz val="10"/>
        <rFont val="Verdana"/>
        <family val="2"/>
      </rPr>
      <t>7447-</t>
    </r>
    <r>
      <rPr>
        <sz val="10"/>
        <rFont val="Verdana"/>
        <family val="2"/>
      </rPr>
      <t xml:space="preserve"> Ciudadanos expuestos a violencia, crímenes y delitos que participan en las actividades de prevención.</t>
    </r>
  </si>
  <si>
    <r>
      <rPr>
        <b/>
        <sz val="10"/>
        <rFont val="Verdana"/>
        <family val="2"/>
      </rPr>
      <t>6105-</t>
    </r>
    <r>
      <rPr>
        <sz val="10"/>
        <rFont val="Verdana"/>
        <family val="2"/>
      </rPr>
      <t xml:space="preserve"> Negocios que comercializan armas de fuego controlados y regulados en sus operaciones</t>
    </r>
  </si>
  <si>
    <r>
      <rPr>
        <b/>
        <sz val="10"/>
        <rFont val="Verdana"/>
        <family val="2"/>
      </rPr>
      <t>6864-</t>
    </r>
    <r>
      <rPr>
        <sz val="10"/>
        <rFont val="Verdana"/>
        <family val="2"/>
      </rPr>
      <t xml:space="preserve"> Personas físicas y jurídicas con derecho de tenencia y porte de armas de fuego reguladas</t>
    </r>
  </si>
  <si>
    <r>
      <rPr>
        <b/>
        <sz val="10"/>
        <rFont val="Verdana"/>
        <family val="2"/>
      </rPr>
      <t>7744-</t>
    </r>
    <r>
      <rPr>
        <sz val="10"/>
        <rFont val="Verdana"/>
        <family val="2"/>
      </rPr>
      <t xml:space="preserve"> Empresas de manipulación de productos pirotécnicos y químicos reguladas</t>
    </r>
  </si>
  <si>
    <r>
      <rPr>
        <b/>
        <sz val="10"/>
        <rFont val="Verdana"/>
        <family val="2"/>
      </rPr>
      <t>7745-</t>
    </r>
    <r>
      <rPr>
        <sz val="10"/>
        <rFont val="Verdana"/>
        <family val="2"/>
      </rPr>
      <t xml:space="preserve"> Población afectada, asistida en la recepción de denuncias y la solución alternativa de conflictos (mediación).</t>
    </r>
  </si>
  <si>
    <r>
      <rPr>
        <b/>
        <sz val="10"/>
        <rFont val="Verdana"/>
        <family val="2"/>
      </rPr>
      <t>7746-</t>
    </r>
    <r>
      <rPr>
        <sz val="10"/>
        <rFont val="Verdana"/>
        <family val="2"/>
      </rPr>
      <t xml:space="preserve">  Ciudadanos y extranjeros beneficiados a través de acciones y políticas integral de seguridad ciudadana</t>
    </r>
  </si>
  <si>
    <t>Controlar y regular la tenencia y portación de armas de fuego (pistolas, revolver y escopetas) en manos de la población civil y las compañías de seguridad privada a través de la aplicación de la Ley 631-16 sobre control y regulación de armas, municiones y materiales relacionados.</t>
  </si>
  <si>
    <t>Controlar y regular la producción, almacenamiento, comercialización, transportación y manipulación de materiales pirotécnicos y químicos en el país. Otorgar los permisos correspondientes a las empresas de productos pirotécnicos y químicos.</t>
  </si>
  <si>
    <r>
      <rPr>
        <b/>
        <sz val="10"/>
        <rFont val="Verdana"/>
        <family val="2"/>
      </rPr>
      <t xml:space="preserve">7749- </t>
    </r>
    <r>
      <rPr>
        <sz val="10"/>
        <rFont val="Verdana"/>
        <family val="2"/>
      </rPr>
      <t>Extranjeros residentes con estatus migratorio regulados a través de las naturalizaciones</t>
    </r>
  </si>
  <si>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</si>
  <si>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r>
      <rPr>
        <b/>
        <sz val="10"/>
        <rFont val="Verdana"/>
        <family val="2"/>
      </rPr>
      <t>7750-</t>
    </r>
    <r>
      <rPr>
        <sz val="10"/>
        <rFont val="Verdana"/>
        <family val="2"/>
      </rPr>
      <t xml:space="preserve"> Jóvenes estudiantes reciben formación como Policías Auxiliares.</t>
    </r>
  </si>
  <si>
    <r>
      <rPr>
        <b/>
        <sz val="10"/>
        <rFont val="Verdana"/>
        <family val="2"/>
      </rPr>
      <t>6867-</t>
    </r>
    <r>
      <rPr>
        <sz val="10"/>
        <rFont val="Verdana"/>
        <family val="2"/>
      </rPr>
      <t xml:space="preserve"> Negocios de expendio bebidas alcohólicas inspeccionados para el cumplimiento de las leyes normativas vigentes</t>
    </r>
  </si>
  <si>
    <r>
      <rPr>
        <b/>
        <sz val="10"/>
        <rFont val="Verdana"/>
        <family val="2"/>
      </rPr>
      <t>7827-</t>
    </r>
    <r>
      <rPr>
        <sz val="10"/>
        <rFont val="Verdana"/>
        <family val="2"/>
      </rPr>
      <t xml:space="preserve"> Acciones que no generan produccion P11 (Programa Comunidad Segura)</t>
    </r>
  </si>
  <si>
    <t>Para este trimestre el producto superó la meta  física programada en un (4%), lo cual no representa un desvío significativo respecto a la programación estipulada.</t>
  </si>
  <si>
    <t>En cuanto a la ejecución financiera, la desviación del (27.10%), corresponde a los gastos incurridos en el pago de la carga fija de la dirección y en hospedajes del equipo que se traslada a realizar las inspecciones a los negocios que comercializan armas. Además es importante señalar que el Vicemisterio al cuál pertenece la dirección, fue el responsable de desarrollar el día 10 de septiembre el Programa ”De Vuelta al Barrio”, en el Boulevard de los Famosos de Santo Domingo Oeste.</t>
  </si>
  <si>
    <t xml:space="preserve">Para este trimestre la meta física programada fue ejecutada en un 58.7%, el desvío del 41.3% se debe al incendio acontecido en el cuarto de servidores el piso 3 el paso 11 de septiembre del presente año,  el  cual destruyo nuestros servidores, obligando a la unidad ejecutora a la suspensión de los servicios al público (evidencia de la suspensión anexa).
Respecto a la meta financiera, la misma fue ejecutada en un (103.64%),  lo cual no representa un desvío significativo (3.64%) con relación a lo programado. Es importante señalar que el Vicemisterio al cual pertenece la dirección, fue el responsable de desarrollar el día 10 de septiembre el Programa ”De Vuelta al Barrio”, en el Boulevard de los Famosos de Santo Domingo Oeste.
</t>
  </si>
  <si>
    <t xml:space="preserve">Esta meta se medirá a final de año para tener un dato más representativo, sin dejar de desarrollar las actividades propias del producto. 
En relación a la meta financiera, el desvío del (79.93%), se debe principalmente a la optimización de los gastos relacionados con la carga fija, como los pagos de viáticos y horas extra, entre otros. Además, es importante mencionar los contratiempos experimentados debido a los retrasos en la adquisición de los materiales e insumos necesarios, los cuales no pudieron ser concretados dentro del plazo establecido para el trimestre correspondiente. Estos factores combinados impactaron significativamente en el logro de nuestros objetivos financieros durante ese período.
 </t>
  </si>
  <si>
    <t>realizando actividades de seguimiento al programa “De vuelta al Barrio” en la Romana, tales como: Charlas, clínicas deportivas, visita a los internos en Hogares Crea, entrega de equipos y útiles deportivos y la ejecución de la actividad “Cerca de ti mujer”, mediante la cual fueron beneficiadas 300 madres, entre otras. Además de esto fueron recibidas, investigadas y canalizadas las denuncias realizadas por la ciudadanía.</t>
  </si>
  <si>
    <r>
      <rPr>
        <i/>
        <sz val="11"/>
        <rFont val="Verdana"/>
        <family val="2"/>
      </rPr>
      <t>La meta física está programada para ser medidas a final de año, destacando que durante el transcurso del trimestre se han desarrollado las acciones características del producto. 
Por su lado, la ejecución financiera en el trimestre fue de un (48.09%), el desvío financiero del (51.91%) presentado, se debe a los esfuerzos desarrollados para optimizar los gastos fijos y administrativos de la unidad ejecutora.</t>
    </r>
    <r>
      <rPr>
        <i/>
        <sz val="11"/>
        <color theme="1"/>
        <rFont val="Verdana"/>
        <family val="2"/>
      </rPr>
      <t xml:space="preserve">
</t>
    </r>
  </si>
  <si>
    <r>
      <rPr>
        <i/>
        <sz val="11"/>
        <rFont val="Verdana"/>
        <family val="2"/>
      </rPr>
      <t>Este producto no posee meta física programada para este trimestre, debido a que la misma será medida a final de año para tener un dato más representativo.
La meta financiera fue ejecutada en un (123.72%), debido a que fueron concretadas diversas actividades en ciudades como: San Cristóbal, Barahona y Dajabón; donde se dio continuidad a los trabajos para la implementación de la Estrategia Integral de Seguridad Ciudadana “Mí País Seguro”, también se ejecutó el campamento de verano ´´Soy Capaz´´ en los sectores de: Los Mina, Varias Luces, Capotillo, Domingo Sabio, Mejoramiento Social, Mauricio Báez, Manoguayabo entre otros.  Los recursos fueron utilizados en gastos correspondientes a dichas actividades además de la carga fija y los viáticos de la unidad ejecutora.
El desvío del (23.72%) en la ejecución financiera  se debe a que conjuntamente con las acciones rutinarias desarrolladas para la implementación de la Estrategia Integral de Seguridad Ciudadana ´´ Mi País Seguro´´, fueron beneficiados  más de 3,500 niños  por la realización del campamento de verano ´´ Soy Capaz´´  en  los sectores anteriormente mencionados.</t>
    </r>
    <r>
      <rPr>
        <i/>
        <sz val="11"/>
        <color theme="1"/>
        <rFont val="Verdana"/>
        <family val="2"/>
      </rPr>
      <t xml:space="preserve">
</t>
    </r>
  </si>
  <si>
    <t>Durante el trimestre, la meta física fue ejecutada en un (90.7%), completando la naturalización de los extranjeros que habían iniciado el proceso para convertirse en ciudadanos dominicanos. El desvío del (9.3%) con respecto a lo planeado se debió al cierre temporal de nuestras operaciones al público, debido a un lamentable incendio ocurrido en nuestro Data Center el pasado 11 de septiembre.</t>
  </si>
  <si>
    <t>El desvío del (42.4%) en la ejecución financiera, es debido en gran parte al cese de atención al público durante la reparación de los sistemas institucionales por las razones anteriormente explicadas, además de los retrasos en la adquisición de los materiales y recursos necesarios para el pleno funcionamiento de la unidad ejecutora. Estos factores combinados contribuyeron a la discrepancia financiera que experimentamos durante este período.</t>
  </si>
  <si>
    <t xml:space="preserve">Para este trimestre el producto no tiene meta física programada ya que la misma está pautada para ser medida a final de año, resaltando que son realizadas las actividades vinculadas al producto.
Por su parte, la desviación en la ejecución financiera del (10.7%) se debe al uso eficiente de los recursos a disposición de la unidad ejecutora mediante la reducción en gastos administrativos, viáticos, entre otros.
</t>
  </si>
  <si>
    <t>VI. Oportunidades de Mejora</t>
  </si>
  <si>
    <t>Durante este trimestre la ejecución física fue de un (98.7%), desarrollando un total de 18 operativos, en los cuales fueron inspeccionados 2,963 negocios, supervisados 15,107, notificados 223 y clausurados un total de 112 establecimientos. Adicional a esto, fueron impartidas 65 charlas en las cuales fueron concientizados un total de 565 ciudadanos propietarios y/o representantes de negocios de expendio de bebidas alcohólicas. Todas estas actividades fueron realizadas en el los municipios priorizados por la Estrategia Integral de Seguridad Ciudadana “Mí País Seguro”. El 1.3% restante, no representa un desvío significativo con relación a lo programado.
La ejecución financiera alcanzó el (62.32%), lo que permitió el mantenimiento de parte de la flotilla vehicular de la dirección, la compra de uniformes para el personal y el cubrimiento de los gastos administrativos fijos</t>
  </si>
  <si>
    <t>El desvío del (37.68%) se debió, en parte, a las demoras experimentadas en la adquisición de los materiales e insumos esenciales para llevar a cabo plenamente las actividades de la unidad ejecutora.</t>
  </si>
  <si>
    <t xml:space="preserve">Este producto no tiene meta física programada para este trimestre, debido a que la misma fue establecida para final de año, resaltando que son ejecutadas las acciones correspondientes al funcionamiento del mismo, como la incautación de armas ilegales con el apoyo de las FFAA,  la Policía Nacional y la PGR. 
La ejecución financiera del  12.14%, corresponde a los gastos incurridos en: remuneración del personal, publicidad, impresión y encuadernación, reparación de vehículos, adquisición de uniformes para el personal, los servicios de catering y alimentos adquiridos para llevar a cabo las diferentes reuniones y el evento del  programa “De Vuelta al Barrio”, realizado del día 10 de septiembre en el Boulevard de los Famosos de Santo Domingo Oeste. El desvío del  87.86% presentado, se debe a los retrasos en los procesos de adquisición de los materiales e insumos (seguro médico familiar, facilidades de estudios y formación técnica entre otros) necesarios para el desarrollo de las campañas planificadas para final de año.  
</t>
  </si>
  <si>
    <t>Para este trimestre, la unidad ejecutora ha mantenido un sólido seguimiento a las acciones relacionadas con la seguridad y la gestión de problemáticas sociales, contando con la estrecha colaboración de la sociedad civil y otros organismos. En conjunto, fueron identificas, canalizadas y solucionadas un total de 137 problemáticas de las 150 programadas, lo que representa una ejecución de un (91.3%). Adicional a este, se llevaron a cabo 108 reuniones de las Mesas Locales, 17 conferencias y 137 actividades gestionadas a través de estas mesas. También fueron graduados 199 Policías Municipales y se encuentran en proceso de capacitación otros 53 Policías Municipales. Fortaleciendo así nuestras capacidades locales.
En apoyo a la Estrategia Integral de Seguridad Ciudadana "Mi País Seguro" y al programa "De Vuelta al Barrio", fueron ejecutadas 188 actividades significativas. Entre estas acciones, fue coordinado un campamento de béisbol en el Estadio Cibao, entregadas luminarias, proporcionados equipo de protección a Motoconchistas, realizados operativos de fumigación y distribuimos útiles escolares, entre otras iniciativas. Estas actividades tuvieron un impacto positivo en un total de 6,025 personas.</t>
  </si>
  <si>
    <t>El desvío del 8.7% en la ejecución física se debe a los incansables esfuerzos y acciones implementadas por la unidad ejecutora, las cuales han tenido un impacto significativo en la minimización de las causas subyacentes de las problemáticas en los municipios priorizados.
Respecto a la meta financiera, el desvío del (31.74%), se debe a la optimización eficiente de los recursos. A pesar de los gastos incurridos en resolver diversas problemáticas identificadas y de cubrir los costos fijos de la unidad ejecutora, logrando maximizar el valor de cada recurso disponible.</t>
  </si>
  <si>
    <t xml:space="preserve">En este trimestre fueron intervenidos 37 barrios de los 46 que fueron planificados, ejecutando en un (80.4%) la meta física programada;  logrando impactar un total de 12,730 ciudadanos residentes en los sectores vulnerables intervenidos por la Estrategia Integral de Seguridad Ciudadana “Mí País Seguro” a través de la realización de 123 actividades de prevención. </t>
  </si>
  <si>
    <t xml:space="preserve">El desvío del (19.6%) en la ejecución física es causado en gran parte a la falta de personal de la unidad ejecutora, lo se traduce en una disminución en la operatividad de los sub-programas en las comunidades y barrios intervenidos.
La meta financiera refleja una ejecución de un (17.62%), el que cual fue utilizado para el pago de la carga fija del personal de la dirección, el alquiler de locales, adquisición de equipos eléctricos y el mantenimiento de equipos audiovisuales utilizados en las  ´´ Casas de Prevención y Seguridad Ciudadana´´. El desvío del (82.38%)  se debe a los contratiempos presentados en la adquisición de los mobiliarios, materiales, equipos e insumos necesarios para equipar e iniciar el funcionamiento a totalidad de las casas de prevención programadas.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</si>
</sst>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10409]#,##0;\-#,##0"/>
    <numFmt numFmtId="165" formatCode="[$-10409]#,##0.00;\-#,##0.00"/>
    <numFmt numFmtId="166" formatCode="[$-10409]0.00%"/>
    <numFmt numFmtId="167" formatCode="[$-10409]0%"/>
  </numFmts>
  <fonts count="23" x14ac:knownFonts="1">
    <font>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sz val="11"/>
      <color theme="1"/>
      <name val="Verdana"/>
      <family val="2"/>
    </font>
    <font>
      <b/>
      <sz val="12"/>
      <color theme="0"/>
      <name val="Verdana"/>
      <family val="2"/>
    </font>
    <font>
      <b/>
      <sz val="11"/>
      <color rgb="FF000000"/>
      <name val="Verdana"/>
      <family val="2"/>
    </font>
    <font>
      <i/>
      <sz val="10"/>
      <color theme="1"/>
      <name val="Verdana"/>
      <family val="2"/>
    </font>
    <font>
      <i/>
      <sz val="11"/>
      <color theme="1"/>
      <name val="Verdana"/>
      <family val="2"/>
    </font>
    <font>
      <sz val="11"/>
      <name val="Verdana"/>
      <family val="2"/>
    </font>
    <font>
      <sz val="10"/>
      <color theme="1"/>
      <name val="Verdana"/>
      <family val="2"/>
    </font>
    <font>
      <b/>
      <sz val="11"/>
      <name val="Verdana"/>
      <family val="2"/>
    </font>
    <font>
      <b/>
      <sz val="10"/>
      <color rgb="FF000000"/>
      <name val="Verdana"/>
      <family val="2"/>
    </font>
    <font>
      <b/>
      <i/>
      <sz val="11"/>
      <color theme="1"/>
      <name val="Verdana"/>
      <family val="2"/>
    </font>
    <font>
      <b/>
      <sz val="11"/>
      <color theme="0"/>
      <name val="Verdana"/>
      <family val="2"/>
    </font>
    <font>
      <b/>
      <sz val="10"/>
      <color theme="1"/>
      <name val="Verdana"/>
      <family val="2"/>
    </font>
    <font>
      <sz val="10"/>
      <color rgb="FF000000"/>
      <name val="Verdana"/>
      <family val="2"/>
    </font>
    <font>
      <sz val="10"/>
      <name val="Verdana"/>
      <family val="2"/>
    </font>
    <font>
      <b/>
      <sz val="10"/>
      <name val="Verdana"/>
      <family val="2"/>
    </font>
    <font>
      <b/>
      <i/>
      <sz val="10"/>
      <color theme="1"/>
      <name val="Verdana"/>
      <family val="2"/>
    </font>
    <font>
      <i/>
      <sz val="11"/>
      <name val="Verdana"/>
      <family val="2"/>
    </font>
    <font>
      <b/>
      <sz val="10"/>
      <color theme="0"/>
      <name val="Verdana"/>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8"/>
        <bgColor indexed="64"/>
      </patternFill>
    </fill>
    <fill>
      <patternFill patternType="solid">
        <fgColor rgb="FFEE2A2E"/>
        <bgColor indexed="64"/>
      </patternFill>
    </fill>
  </fills>
  <borders count="48">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theme="0" tint="-0.34998626667073579"/>
      </top>
      <bottom style="thin">
        <color theme="0" tint="-0.34998626667073579"/>
      </bottom>
      <diagonal/>
    </border>
    <border>
      <left/>
      <right style="hair">
        <color indexed="64"/>
      </right>
      <top style="thin">
        <color theme="0" tint="-0.34998626667073579"/>
      </top>
      <bottom style="thin">
        <color theme="0" tint="-0.34998626667073579"/>
      </bottom>
      <diagonal/>
    </border>
    <border>
      <left style="hair">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thin">
        <color theme="0" tint="-0.34998626667073579"/>
      </bottom>
      <diagonal/>
    </border>
    <border>
      <left style="thin">
        <color indexed="64"/>
      </left>
      <right style="hair">
        <color indexed="64"/>
      </right>
      <top/>
      <bottom/>
      <diagonal/>
    </border>
    <border>
      <left style="hair">
        <color indexed="64"/>
      </left>
      <right style="thin">
        <color theme="0" tint="-0.34998626667073579"/>
      </right>
      <top/>
      <bottom style="thin">
        <color theme="0" tint="-0.34998626667073579"/>
      </bottom>
      <diagonal/>
    </border>
    <border>
      <left style="thin">
        <color theme="0" tint="-0.34998626667073579"/>
      </left>
      <right style="hair">
        <color indexed="64"/>
      </right>
      <top/>
      <bottom style="thin">
        <color theme="0" tint="-0.34998626667073579"/>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hair">
        <color indexed="64"/>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03">
    <xf numFmtId="0" fontId="0" fillId="0" borderId="0" xfId="0"/>
    <xf numFmtId="0" fontId="5" fillId="0" borderId="0" xfId="0" applyFont="1" applyProtection="1">
      <protection locked="0"/>
    </xf>
    <xf numFmtId="0" fontId="5" fillId="0" borderId="0" xfId="0" applyFont="1"/>
    <xf numFmtId="0" fontId="10" fillId="0" borderId="0" xfId="0" applyFont="1" applyProtection="1">
      <protection locked="0"/>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pplyProtection="1">
      <alignment horizontal="center" vertical="center" wrapText="1"/>
      <protection locked="0"/>
    </xf>
    <xf numFmtId="0" fontId="10" fillId="0" borderId="0" xfId="0" applyFont="1" applyFill="1" applyProtection="1">
      <protection locked="0"/>
    </xf>
    <xf numFmtId="0" fontId="5" fillId="0" borderId="0" xfId="0" applyFont="1" applyFill="1"/>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9" fillId="0" borderId="0" xfId="0" applyFont="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3" xfId="0" applyFont="1" applyBorder="1" applyAlignment="1">
      <alignment vertical="center"/>
    </xf>
    <xf numFmtId="0" fontId="16" fillId="0" borderId="3" xfId="0" applyFont="1" applyBorder="1"/>
    <xf numFmtId="0" fontId="13" fillId="0" borderId="3" xfId="0" applyFont="1" applyFill="1" applyBorder="1" applyAlignment="1">
      <alignment vertical="center"/>
    </xf>
    <xf numFmtId="0" fontId="13" fillId="0" borderId="3" xfId="0" applyFont="1" applyBorder="1" applyAlignment="1">
      <alignment vertical="center" wrapText="1"/>
    </xf>
    <xf numFmtId="0" fontId="11" fillId="0" borderId="3" xfId="0" applyFont="1" applyBorder="1"/>
    <xf numFmtId="0" fontId="11" fillId="0" borderId="0" xfId="0" applyFont="1"/>
    <xf numFmtId="0" fontId="18" fillId="0" borderId="12" xfId="0" applyNumberFormat="1" applyFont="1" applyFill="1" applyBorder="1" applyAlignment="1" applyProtection="1">
      <alignment vertical="top" wrapText="1"/>
      <protection locked="0"/>
    </xf>
    <xf numFmtId="164" fontId="18" fillId="0" borderId="12" xfId="0" applyNumberFormat="1" applyFont="1" applyFill="1" applyBorder="1" applyAlignment="1" applyProtection="1">
      <alignment horizontal="center" vertical="center" wrapText="1" readingOrder="1"/>
      <protection locked="0"/>
    </xf>
    <xf numFmtId="165" fontId="18" fillId="0" borderId="12" xfId="0" applyNumberFormat="1" applyFont="1" applyFill="1" applyBorder="1" applyAlignment="1" applyProtection="1">
      <alignment horizontal="center" vertical="center" wrapText="1" readingOrder="1"/>
      <protection locked="0"/>
    </xf>
    <xf numFmtId="165" fontId="18" fillId="5" borderId="12" xfId="0" applyNumberFormat="1" applyFont="1" applyFill="1" applyBorder="1" applyAlignment="1" applyProtection="1">
      <alignment horizontal="center" vertical="center" wrapText="1" readingOrder="1"/>
      <protection locked="0"/>
    </xf>
    <xf numFmtId="164" fontId="18" fillId="0" borderId="12" xfId="0" applyNumberFormat="1" applyFont="1" applyFill="1" applyBorder="1" applyAlignment="1" applyProtection="1">
      <alignment horizontal="center" vertical="center" wrapText="1"/>
      <protection locked="0"/>
    </xf>
    <xf numFmtId="10" fontId="18" fillId="4" borderId="12" xfId="1" applyNumberFormat="1" applyFont="1" applyFill="1" applyBorder="1" applyAlignment="1" applyProtection="1">
      <alignment horizontal="center" vertical="center" wrapText="1" readingOrder="1"/>
      <protection locked="0"/>
    </xf>
    <xf numFmtId="166" fontId="18" fillId="4" borderId="9" xfId="0" applyNumberFormat="1" applyFont="1" applyFill="1" applyBorder="1" applyAlignment="1" applyProtection="1">
      <alignment horizontal="center" vertical="center" wrapText="1" readingOrder="1"/>
      <protection locked="0"/>
    </xf>
    <xf numFmtId="0" fontId="16" fillId="0" borderId="6" xfId="0" applyFont="1" applyBorder="1" applyAlignment="1">
      <alignment vertical="top"/>
    </xf>
    <xf numFmtId="4" fontId="11" fillId="0" borderId="6" xfId="0" applyNumberFormat="1" applyFont="1" applyBorder="1" applyAlignment="1">
      <alignment vertical="top" wrapText="1"/>
    </xf>
    <xf numFmtId="0" fontId="18" fillId="0" borderId="0" xfId="0" applyFont="1" applyProtection="1">
      <protection locked="0"/>
    </xf>
    <xf numFmtId="0" fontId="13" fillId="6" borderId="3" xfId="0" applyFont="1" applyFill="1" applyBorder="1" applyAlignment="1" applyProtection="1">
      <alignment vertical="center" wrapText="1"/>
      <protection locked="0"/>
    </xf>
    <xf numFmtId="0" fontId="13" fillId="0" borderId="3" xfId="0" applyFont="1" applyFill="1" applyBorder="1" applyAlignment="1">
      <alignment vertical="center" wrapText="1"/>
    </xf>
    <xf numFmtId="0" fontId="6" fillId="7" borderId="3" xfId="0" applyFont="1" applyFill="1" applyBorder="1" applyAlignment="1">
      <alignment horizontal="left" vertical="center"/>
    </xf>
    <xf numFmtId="0" fontId="18" fillId="0" borderId="12" xfId="0" applyNumberFormat="1" applyFont="1" applyFill="1" applyBorder="1" applyAlignment="1" applyProtection="1">
      <alignment vertical="center" wrapText="1"/>
      <protection locked="0"/>
    </xf>
    <xf numFmtId="0" fontId="18" fillId="0" borderId="8" xfId="0" applyNumberFormat="1" applyFont="1" applyFill="1" applyBorder="1" applyAlignment="1" applyProtection="1">
      <alignment vertical="center" wrapText="1"/>
      <protection locked="0"/>
    </xf>
    <xf numFmtId="1" fontId="18" fillId="0" borderId="12" xfId="0" applyNumberFormat="1" applyFont="1" applyFill="1" applyBorder="1" applyAlignment="1" applyProtection="1">
      <alignment horizontal="center" vertical="center" wrapText="1" readingOrder="1"/>
      <protection locked="0"/>
    </xf>
    <xf numFmtId="164" fontId="18" fillId="5" borderId="12" xfId="0" applyNumberFormat="1" applyFont="1" applyFill="1" applyBorder="1" applyAlignment="1" applyProtection="1">
      <alignment horizontal="center" vertical="center" wrapText="1" readingOrder="1"/>
      <protection locked="0"/>
    </xf>
    <xf numFmtId="0" fontId="13" fillId="0" borderId="23" xfId="0" applyFont="1" applyBorder="1" applyAlignment="1" applyProtection="1">
      <alignment vertical="center" wrapText="1"/>
      <protection locked="0"/>
    </xf>
    <xf numFmtId="0" fontId="7" fillId="6" borderId="23" xfId="0" applyFont="1" applyFill="1" applyBorder="1" applyAlignment="1" applyProtection="1">
      <alignment vertical="center" wrapText="1"/>
      <protection locked="0"/>
    </xf>
    <xf numFmtId="0" fontId="6" fillId="7" borderId="23" xfId="0" applyFont="1" applyFill="1" applyBorder="1" applyAlignment="1">
      <alignment horizontal="left" vertical="center"/>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13" fillId="0" borderId="27" xfId="0" applyFont="1" applyBorder="1" applyAlignment="1">
      <alignment vertical="center"/>
    </xf>
    <xf numFmtId="0" fontId="16" fillId="0" borderId="27" xfId="0" applyFont="1" applyBorder="1"/>
    <xf numFmtId="0" fontId="13" fillId="0" borderId="27" xfId="0" applyFont="1" applyFill="1" applyBorder="1" applyAlignment="1">
      <alignment vertical="center"/>
    </xf>
    <xf numFmtId="0" fontId="13" fillId="0" borderId="27" xfId="0" applyFont="1" applyBorder="1" applyAlignment="1">
      <alignment vertical="center" wrapText="1"/>
    </xf>
    <xf numFmtId="0" fontId="6" fillId="7" borderId="35" xfId="0" applyFont="1" applyFill="1" applyBorder="1" applyAlignment="1">
      <alignment horizontal="left" vertical="center"/>
    </xf>
    <xf numFmtId="0" fontId="11" fillId="0" borderId="27" xfId="0" applyFont="1" applyBorder="1"/>
    <xf numFmtId="0" fontId="11" fillId="0" borderId="0" xfId="0" applyFont="1" applyBorder="1"/>
    <xf numFmtId="0" fontId="13" fillId="5" borderId="36" xfId="0" applyFont="1" applyFill="1" applyBorder="1" applyAlignment="1">
      <alignment horizontal="center" vertical="center" wrapText="1" readingOrder="1"/>
    </xf>
    <xf numFmtId="0" fontId="13" fillId="5" borderId="37" xfId="0" applyFont="1" applyFill="1" applyBorder="1" applyAlignment="1">
      <alignment horizontal="center" vertical="center" wrapText="1" readingOrder="1"/>
    </xf>
    <xf numFmtId="0" fontId="18" fillId="0" borderId="33" xfId="0" applyNumberFormat="1" applyFont="1" applyFill="1" applyBorder="1" applyAlignment="1" applyProtection="1">
      <alignment vertical="top" wrapText="1"/>
      <protection locked="0"/>
    </xf>
    <xf numFmtId="166" fontId="18" fillId="4" borderId="34" xfId="0" applyNumberFormat="1" applyFont="1" applyFill="1" applyBorder="1" applyAlignment="1" applyProtection="1">
      <alignment horizontal="center" vertical="center" wrapText="1" readingOrder="1"/>
      <protection locked="0"/>
    </xf>
    <xf numFmtId="0" fontId="18" fillId="0" borderId="33" xfId="0" applyNumberFormat="1" applyFont="1" applyFill="1" applyBorder="1" applyAlignment="1" applyProtection="1">
      <alignment vertical="center" wrapText="1"/>
      <protection locked="0"/>
    </xf>
    <xf numFmtId="0" fontId="7" fillId="6" borderId="27" xfId="0" applyFont="1" applyFill="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3" fillId="0" borderId="38" xfId="0" applyFont="1" applyBorder="1" applyAlignment="1" applyProtection="1">
      <alignment vertical="center" wrapText="1"/>
      <protection locked="0"/>
    </xf>
    <xf numFmtId="0" fontId="18" fillId="0" borderId="44" xfId="0" applyNumberFormat="1" applyFont="1" applyFill="1" applyBorder="1" applyAlignment="1" applyProtection="1">
      <alignment vertical="center" wrapText="1"/>
      <protection locked="0"/>
    </xf>
    <xf numFmtId="0" fontId="18" fillId="0" borderId="45" xfId="0" applyNumberFormat="1" applyFont="1" applyFill="1" applyBorder="1" applyAlignment="1" applyProtection="1">
      <alignment vertical="center" wrapText="1"/>
      <protection locked="0"/>
    </xf>
    <xf numFmtId="9" fontId="18" fillId="0" borderId="45" xfId="0" applyNumberFormat="1" applyFont="1" applyFill="1" applyBorder="1" applyAlignment="1" applyProtection="1">
      <alignment horizontal="center" vertical="center" wrapText="1" readingOrder="1"/>
      <protection locked="0"/>
    </xf>
    <xf numFmtId="165" fontId="18" fillId="0" borderId="45" xfId="0" applyNumberFormat="1" applyFont="1" applyFill="1" applyBorder="1" applyAlignment="1" applyProtection="1">
      <alignment horizontal="center" vertical="center" wrapText="1" readingOrder="1"/>
      <protection locked="0"/>
    </xf>
    <xf numFmtId="165" fontId="18" fillId="5" borderId="45" xfId="0" applyNumberFormat="1" applyFont="1" applyFill="1" applyBorder="1" applyAlignment="1" applyProtection="1">
      <alignment horizontal="center" vertical="center" wrapText="1" readingOrder="1"/>
      <protection locked="0"/>
    </xf>
    <xf numFmtId="164" fontId="18" fillId="0" borderId="45" xfId="0" applyNumberFormat="1" applyFont="1" applyFill="1" applyBorder="1" applyAlignment="1" applyProtection="1">
      <alignment horizontal="center" vertical="center" wrapText="1"/>
      <protection locked="0"/>
    </xf>
    <xf numFmtId="10" fontId="18" fillId="4" borderId="45" xfId="1" applyNumberFormat="1" applyFont="1" applyFill="1" applyBorder="1" applyAlignment="1" applyProtection="1">
      <alignment horizontal="center" vertical="center" wrapText="1" readingOrder="1"/>
      <protection locked="0"/>
    </xf>
    <xf numFmtId="166" fontId="18" fillId="4" borderId="46" xfId="0" applyNumberFormat="1" applyFont="1" applyFill="1" applyBorder="1" applyAlignment="1" applyProtection="1">
      <alignment horizontal="center" vertical="center" wrapText="1" readingOrder="1"/>
      <protection locked="0"/>
    </xf>
    <xf numFmtId="0" fontId="7" fillId="0" borderId="27" xfId="0" applyFont="1" applyBorder="1" applyAlignment="1" applyProtection="1">
      <alignment vertical="center" wrapText="1"/>
      <protection locked="0"/>
    </xf>
    <xf numFmtId="0" fontId="7" fillId="0" borderId="38" xfId="0" applyFont="1" applyBorder="1" applyAlignment="1" applyProtection="1">
      <alignment vertical="center" wrapText="1"/>
      <protection locked="0"/>
    </xf>
    <xf numFmtId="165" fontId="18" fillId="0" borderId="12" xfId="0" applyNumberFormat="1" applyFont="1" applyFill="1" applyBorder="1" applyAlignment="1" applyProtection="1">
      <alignment horizontal="center" vertical="center" wrapText="1"/>
      <protection locked="0"/>
    </xf>
    <xf numFmtId="165" fontId="18" fillId="5" borderId="12" xfId="0" applyNumberFormat="1" applyFont="1" applyFill="1" applyBorder="1" applyAlignment="1" applyProtection="1">
      <alignment horizontal="center" vertical="center" wrapText="1"/>
      <protection locked="0"/>
    </xf>
    <xf numFmtId="164" fontId="18" fillId="5" borderId="12" xfId="0" applyNumberFormat="1" applyFont="1" applyFill="1" applyBorder="1" applyAlignment="1" applyProtection="1">
      <alignment horizontal="center" vertical="center" wrapText="1"/>
      <protection locked="0"/>
    </xf>
    <xf numFmtId="0" fontId="16" fillId="0" borderId="3" xfId="0" applyFont="1" applyBorder="1" applyAlignment="1">
      <alignment vertical="center"/>
    </xf>
    <xf numFmtId="0" fontId="8" fillId="0" borderId="0" xfId="0" applyFont="1" applyAlignment="1" applyProtection="1">
      <alignment horizontal="left" vertical="center" wrapText="1"/>
      <protection locked="0"/>
    </xf>
    <xf numFmtId="43" fontId="5" fillId="0" borderId="0" xfId="3" applyFont="1"/>
    <xf numFmtId="43" fontId="5" fillId="0" borderId="0" xfId="0" applyNumberFormat="1" applyFont="1"/>
    <xf numFmtId="44" fontId="5" fillId="0" borderId="0" xfId="0" applyNumberFormat="1" applyFont="1" applyFill="1"/>
    <xf numFmtId="0" fontId="18" fillId="0" borderId="36" xfId="0" applyNumberFormat="1" applyFont="1" applyFill="1" applyBorder="1" applyAlignment="1" applyProtection="1">
      <alignment vertical="top" wrapText="1"/>
      <protection locked="0"/>
    </xf>
    <xf numFmtId="0" fontId="18" fillId="0" borderId="15" xfId="0" applyNumberFormat="1" applyFont="1" applyFill="1" applyBorder="1" applyAlignment="1" applyProtection="1">
      <alignment vertical="top" wrapText="1"/>
      <protection locked="0"/>
    </xf>
    <xf numFmtId="165" fontId="18" fillId="0" borderId="15" xfId="0" applyNumberFormat="1" applyFont="1" applyFill="1" applyBorder="1" applyAlignment="1" applyProtection="1">
      <alignment horizontal="center" vertical="center" wrapText="1" readingOrder="1"/>
      <protection locked="0"/>
    </xf>
    <xf numFmtId="165" fontId="18" fillId="5" borderId="15" xfId="0" applyNumberFormat="1" applyFont="1" applyFill="1" applyBorder="1" applyAlignment="1" applyProtection="1">
      <alignment horizontal="center" vertical="center" wrapText="1" readingOrder="1"/>
      <protection locked="0"/>
    </xf>
    <xf numFmtId="164" fontId="18" fillId="0" borderId="15" xfId="0" applyNumberFormat="1" applyFont="1" applyFill="1" applyBorder="1" applyAlignment="1" applyProtection="1">
      <alignment horizontal="center" vertical="center" wrapText="1"/>
      <protection locked="0"/>
    </xf>
    <xf numFmtId="10" fontId="18" fillId="4" borderId="15" xfId="1" applyNumberFormat="1" applyFont="1" applyFill="1" applyBorder="1" applyAlignment="1" applyProtection="1">
      <alignment horizontal="center" vertical="center" wrapText="1" readingOrder="1"/>
      <protection locked="0"/>
    </xf>
    <xf numFmtId="167" fontId="18" fillId="4" borderId="37" xfId="0" applyNumberFormat="1" applyFont="1" applyFill="1" applyBorder="1" applyAlignment="1" applyProtection="1">
      <alignment horizontal="center" vertical="center" wrapText="1" readingOrder="1"/>
      <protection locked="0"/>
    </xf>
    <xf numFmtId="0" fontId="8"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0" fillId="0" borderId="0" xfId="0" applyFont="1" applyBorder="1" applyProtection="1">
      <protection locked="0"/>
    </xf>
    <xf numFmtId="0" fontId="18" fillId="0" borderId="0" xfId="0" applyFont="1" applyBorder="1" applyProtection="1">
      <protection locked="0"/>
    </xf>
    <xf numFmtId="0" fontId="9" fillId="0" borderId="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21" fillId="0" borderId="0" xfId="0" applyFont="1" applyFill="1" applyBorder="1" applyAlignment="1" applyProtection="1">
      <alignment horizontal="justify" vertical="center" wrapText="1"/>
      <protection locked="0"/>
    </xf>
    <xf numFmtId="0" fontId="21" fillId="0" borderId="28" xfId="0" applyFont="1" applyFill="1" applyBorder="1" applyAlignment="1" applyProtection="1">
      <alignment horizontal="justify" vertical="center" wrapText="1"/>
      <protection locked="0"/>
    </xf>
    <xf numFmtId="0" fontId="14" fillId="6" borderId="0" xfId="0" applyFont="1" applyFill="1" applyBorder="1" applyAlignment="1" applyProtection="1">
      <alignment horizontal="left" vertical="center" wrapText="1"/>
      <protection locked="0"/>
    </xf>
    <xf numFmtId="0" fontId="14" fillId="6" borderId="2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justify" vertical="center" wrapText="1"/>
      <protection locked="0"/>
    </xf>
    <xf numFmtId="0" fontId="9" fillId="0" borderId="4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wrapText="1"/>
      <protection locked="0"/>
    </xf>
    <xf numFmtId="0" fontId="9" fillId="0" borderId="28" xfId="0" applyFont="1" applyFill="1" applyBorder="1" applyAlignment="1" applyProtection="1">
      <alignment horizontal="justify" vertical="center" wrapText="1"/>
      <protection locked="0"/>
    </xf>
    <xf numFmtId="0" fontId="8" fillId="0" borderId="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6" fillId="2" borderId="27" xfId="0" applyFont="1" applyFill="1" applyBorder="1" applyAlignment="1">
      <alignment horizontal="left" vertical="center"/>
    </xf>
    <xf numFmtId="0" fontId="6" fillId="2" borderId="0" xfId="0" applyFont="1" applyFill="1" applyBorder="1" applyAlignment="1">
      <alignment horizontal="left" vertical="center"/>
    </xf>
    <xf numFmtId="0" fontId="6" fillId="2" borderId="28" xfId="0" applyFont="1" applyFill="1" applyBorder="1" applyAlignment="1">
      <alignment horizontal="left" vertical="center"/>
    </xf>
    <xf numFmtId="44" fontId="18" fillId="0" borderId="33" xfId="2" applyFont="1" applyFill="1" applyBorder="1" applyAlignment="1" applyProtection="1">
      <alignment horizontal="center" vertical="center" wrapText="1" readingOrder="1"/>
      <protection locked="0"/>
    </xf>
    <xf numFmtId="44" fontId="18" fillId="0" borderId="12" xfId="2" applyFont="1" applyFill="1" applyBorder="1" applyAlignment="1" applyProtection="1">
      <alignment horizontal="center" vertical="center" wrapText="1" readingOrder="1"/>
      <protection locked="0"/>
    </xf>
    <xf numFmtId="10" fontId="18" fillId="0" borderId="12" xfId="1" applyNumberFormat="1" applyFont="1" applyFill="1" applyBorder="1" applyAlignment="1" applyProtection="1">
      <alignment horizontal="center" vertical="center" wrapText="1" readingOrder="1"/>
    </xf>
    <xf numFmtId="10" fontId="18" fillId="0" borderId="34" xfId="1" applyNumberFormat="1" applyFont="1" applyFill="1" applyBorder="1" applyAlignment="1" applyProtection="1">
      <alignment horizontal="center" vertical="center" wrapText="1" readingOrder="1"/>
    </xf>
    <xf numFmtId="0" fontId="13" fillId="5" borderId="12" xfId="0" applyFont="1" applyFill="1" applyBorder="1" applyAlignment="1">
      <alignment horizontal="center" vertical="center" wrapText="1" readingOrder="1"/>
    </xf>
    <xf numFmtId="0" fontId="18" fillId="3" borderId="12" xfId="0" applyFont="1" applyFill="1" applyBorder="1" applyAlignment="1">
      <alignment vertical="top" wrapText="1"/>
    </xf>
    <xf numFmtId="0" fontId="18" fillId="3" borderId="34" xfId="0" applyFont="1" applyFill="1" applyBorder="1" applyAlignment="1">
      <alignment vertical="top" wrapText="1"/>
    </xf>
    <xf numFmtId="44" fontId="18" fillId="0" borderId="9" xfId="2" applyFont="1" applyFill="1" applyBorder="1" applyAlignment="1" applyProtection="1">
      <alignment horizontal="center" vertical="center" wrapText="1" readingOrder="1"/>
      <protection locked="0"/>
    </xf>
    <xf numFmtId="44" fontId="18" fillId="0" borderId="20" xfId="2" applyFont="1" applyFill="1" applyBorder="1" applyAlignment="1" applyProtection="1">
      <alignment horizontal="center" vertical="center" wrapText="1" readingOrder="1"/>
      <protection locked="0"/>
    </xf>
    <xf numFmtId="44" fontId="18" fillId="0" borderId="8" xfId="2" applyFont="1" applyFill="1" applyBorder="1" applyAlignment="1" applyProtection="1">
      <alignment horizontal="center" vertical="center" wrapText="1" readingOrder="1"/>
      <protection locked="0"/>
    </xf>
    <xf numFmtId="0" fontId="18" fillId="0" borderId="1"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19" fillId="0" borderId="0" xfId="0" applyFont="1" applyAlignment="1" applyProtection="1">
      <alignment horizontal="center"/>
      <protection locked="0"/>
    </xf>
    <xf numFmtId="0" fontId="6" fillId="2" borderId="3" xfId="0" applyFont="1" applyFill="1" applyBorder="1" applyAlignment="1">
      <alignment horizontal="left" vertical="center"/>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0" fontId="6" fillId="7" borderId="3" xfId="0" applyFont="1" applyFill="1" applyBorder="1" applyAlignment="1">
      <alignment horizontal="left" vertical="center"/>
    </xf>
    <xf numFmtId="0" fontId="6" fillId="7" borderId="0" xfId="0" applyFont="1" applyFill="1" applyAlignment="1">
      <alignment horizontal="left" vertical="center"/>
    </xf>
    <xf numFmtId="0" fontId="6" fillId="7" borderId="4" xfId="0" applyFont="1" applyFill="1" applyBorder="1" applyAlignment="1">
      <alignment horizontal="left" vertical="center"/>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19" fillId="3" borderId="31" xfId="0" applyFont="1" applyFill="1" applyBorder="1" applyAlignment="1">
      <alignment horizontal="center" vertical="center" wrapText="1" readingOrder="1"/>
    </xf>
    <xf numFmtId="0" fontId="19" fillId="3" borderId="8" xfId="0" applyFont="1" applyFill="1" applyBorder="1" applyAlignment="1">
      <alignment horizontal="center" vertical="center" wrapText="1" readingOrder="1"/>
    </xf>
    <xf numFmtId="0" fontId="19" fillId="3" borderId="9" xfId="0" applyFont="1" applyFill="1" applyBorder="1" applyAlignment="1">
      <alignment horizontal="center" vertical="center" wrapText="1" readingOrder="1"/>
    </xf>
    <xf numFmtId="0" fontId="19" fillId="3" borderId="32" xfId="0" applyFont="1" applyFill="1" applyBorder="1" applyAlignment="1">
      <alignment horizontal="center" vertical="center" wrapText="1" readingOrder="1"/>
    </xf>
    <xf numFmtId="0" fontId="19" fillId="3" borderId="20" xfId="0" applyFont="1" applyFill="1" applyBorder="1" applyAlignment="1">
      <alignment horizontal="center" vertical="center" wrapText="1" readingOrder="1"/>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8" fillId="0" borderId="0"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49" fontId="8" fillId="0" borderId="6" xfId="0" quotePrefix="1" applyNumberFormat="1" applyFont="1" applyBorder="1" applyAlignment="1" applyProtection="1">
      <alignment horizontal="left" vertical="center" wrapText="1"/>
      <protection locked="0"/>
    </xf>
    <xf numFmtId="49" fontId="8" fillId="0" borderId="29" xfId="0" quotePrefix="1" applyNumberFormat="1"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20" fillId="6" borderId="0" xfId="0" applyFont="1" applyFill="1" applyAlignment="1" applyProtection="1">
      <alignment horizontal="left" vertical="center" wrapText="1"/>
      <protection locked="0"/>
    </xf>
    <xf numFmtId="0" fontId="20" fillId="6" borderId="4"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0" xfId="0" applyFont="1" applyFill="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12" fillId="3" borderId="7" xfId="0" applyFont="1" applyFill="1" applyBorder="1" applyAlignment="1">
      <alignment horizontal="center" vertical="center" wrapText="1" readingOrder="1"/>
    </xf>
    <xf numFmtId="0" fontId="12" fillId="3" borderId="8" xfId="0" applyFont="1" applyFill="1" applyBorder="1" applyAlignment="1">
      <alignment horizontal="center" vertical="center" wrapText="1" readingOrder="1"/>
    </xf>
    <xf numFmtId="0" fontId="12" fillId="3" borderId="9" xfId="0" applyFont="1" applyFill="1" applyBorder="1" applyAlignment="1">
      <alignment horizontal="center" vertical="center" wrapText="1" readingOrder="1"/>
    </xf>
    <xf numFmtId="0" fontId="12" fillId="3" borderId="20" xfId="0" applyFont="1" applyFill="1" applyBorder="1" applyAlignment="1">
      <alignment horizontal="center" vertical="center" wrapText="1" readingOrder="1"/>
    </xf>
    <xf numFmtId="0" fontId="12" fillId="3" borderId="10" xfId="0" applyFont="1" applyFill="1" applyBorder="1" applyAlignment="1">
      <alignment horizontal="center" vertical="center" wrapText="1" readingOrder="1"/>
    </xf>
    <xf numFmtId="44" fontId="18" fillId="0" borderId="11" xfId="2" applyFont="1" applyFill="1" applyBorder="1" applyAlignment="1" applyProtection="1">
      <alignment horizontal="center" vertical="center" wrapText="1" readingOrder="1"/>
      <protection locked="0"/>
    </xf>
    <xf numFmtId="10" fontId="18" fillId="0" borderId="13" xfId="1" applyNumberFormat="1" applyFont="1" applyFill="1" applyBorder="1" applyAlignment="1" applyProtection="1">
      <alignment horizontal="center" vertical="center" wrapText="1" readingOrder="1"/>
    </xf>
    <xf numFmtId="0" fontId="18" fillId="3" borderId="13" xfId="0" applyFont="1" applyFill="1" applyBorder="1" applyAlignment="1">
      <alignment vertical="top" wrapText="1"/>
    </xf>
    <xf numFmtId="0" fontId="8" fillId="0" borderId="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22" fillId="7" borderId="3" xfId="0" applyFont="1" applyFill="1" applyBorder="1" applyAlignment="1">
      <alignment horizontal="left" vertical="center"/>
    </xf>
    <xf numFmtId="0" fontId="22" fillId="7" borderId="0" xfId="0" applyFont="1" applyFill="1" applyAlignment="1">
      <alignment horizontal="left" vertical="center"/>
    </xf>
    <xf numFmtId="0" fontId="22" fillId="7" borderId="4" xfId="0" applyFont="1" applyFill="1" applyBorder="1" applyAlignment="1">
      <alignment horizontal="left" vertical="center"/>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22" fillId="2" borderId="3" xfId="0" applyFont="1" applyFill="1" applyBorder="1" applyAlignment="1">
      <alignment horizontal="left" vertical="center"/>
    </xf>
    <xf numFmtId="0" fontId="22" fillId="2" borderId="0" xfId="0" applyFont="1" applyFill="1" applyAlignment="1">
      <alignment horizontal="left" vertical="center"/>
    </xf>
    <xf numFmtId="0" fontId="22" fillId="2" borderId="4" xfId="0" applyFont="1" applyFill="1" applyBorder="1" applyAlignment="1">
      <alignment horizontal="left" vertical="center"/>
    </xf>
    <xf numFmtId="0" fontId="8" fillId="0" borderId="0" xfId="0" applyFont="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19" fillId="3" borderId="7" xfId="0" applyFont="1" applyFill="1" applyBorder="1" applyAlignment="1">
      <alignment horizontal="center" vertical="center" wrapText="1" readingOrder="1"/>
    </xf>
    <xf numFmtId="0" fontId="19" fillId="3" borderId="10" xfId="0" applyFont="1" applyFill="1" applyBorder="1" applyAlignment="1">
      <alignment horizontal="center" vertical="center" wrapText="1" readingOrder="1"/>
    </xf>
    <xf numFmtId="0" fontId="19" fillId="0" borderId="0" xfId="0" applyFont="1" applyBorder="1" applyAlignment="1" applyProtection="1">
      <alignment horizontal="center"/>
      <protection locked="0"/>
    </xf>
    <xf numFmtId="0" fontId="8" fillId="0" borderId="23"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justify" vertical="center" wrapText="1"/>
      <protection locked="0"/>
    </xf>
    <xf numFmtId="0" fontId="8" fillId="0" borderId="42" xfId="0" applyFont="1" applyFill="1" applyBorder="1" applyAlignment="1" applyProtection="1">
      <alignment horizontal="justify" vertical="center" wrapText="1"/>
      <protection locked="0"/>
    </xf>
    <xf numFmtId="0" fontId="8" fillId="0" borderId="43" xfId="0" applyFont="1" applyFill="1" applyBorder="1" applyAlignment="1" applyProtection="1">
      <alignment horizontal="justify" vertical="center" wrapText="1"/>
      <protection locked="0"/>
    </xf>
    <xf numFmtId="0" fontId="6" fillId="2" borderId="23" xfId="0" applyFont="1" applyFill="1" applyBorder="1" applyAlignment="1">
      <alignment horizontal="left" vertical="center"/>
    </xf>
    <xf numFmtId="0" fontId="9" fillId="0" borderId="47" xfId="0" applyFont="1" applyBorder="1" applyAlignment="1" applyProtection="1">
      <alignment horizontal="left" vertical="center" wrapText="1"/>
      <protection locked="0"/>
    </xf>
    <xf numFmtId="0" fontId="14" fillId="6" borderId="41" xfId="0" applyFont="1" applyFill="1" applyBorder="1" applyAlignment="1" applyProtection="1">
      <alignment horizontal="left" vertical="center" wrapText="1"/>
      <protection locked="0"/>
    </xf>
    <xf numFmtId="0" fontId="14" fillId="6" borderId="42" xfId="0" applyFont="1" applyFill="1" applyBorder="1" applyAlignment="1" applyProtection="1">
      <alignment horizontal="left" vertical="center" wrapText="1"/>
      <protection locked="0"/>
    </xf>
    <xf numFmtId="0" fontId="14" fillId="6" borderId="4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left" vertical="top" wrapText="1"/>
      <protection locked="0"/>
    </xf>
    <xf numFmtId="0" fontId="8" fillId="0" borderId="41"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14" fillId="6" borderId="0" xfId="0" applyFont="1" applyFill="1" applyBorder="1" applyAlignment="1" applyProtection="1">
      <alignment horizontal="left" vertical="top" wrapText="1"/>
      <protection locked="0"/>
    </xf>
    <xf numFmtId="0" fontId="14" fillId="6" borderId="28"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center" wrapText="1"/>
      <protection locked="0"/>
    </xf>
    <xf numFmtId="0" fontId="8" fillId="0" borderId="28" xfId="0" applyFont="1" applyFill="1" applyBorder="1" applyAlignment="1" applyProtection="1">
      <alignment horizontal="justify" vertical="center" wrapText="1"/>
      <protection locked="0"/>
    </xf>
    <xf numFmtId="0" fontId="12" fillId="3" borderId="31" xfId="0" applyFont="1" applyFill="1" applyBorder="1" applyAlignment="1">
      <alignment horizontal="center" vertical="center" wrapText="1" readingOrder="1"/>
    </xf>
    <xf numFmtId="0" fontId="12" fillId="3" borderId="32" xfId="0" applyFont="1" applyFill="1" applyBorder="1" applyAlignment="1">
      <alignment horizontal="center" vertical="center" wrapText="1" readingOrder="1"/>
    </xf>
  </cellXfs>
  <cellStyles count="4">
    <cellStyle name="Millares" xfId="3" builtinId="3"/>
    <cellStyle name="Moneda" xfId="2" builtinId="4"/>
    <cellStyle name="Normal" xfId="0" builtinId="0"/>
    <cellStyle name="Porcentaje" xfId="1" builtinId="5"/>
  </cellStyles>
  <dxfs count="60">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tableStyle name="Invisible" pivot="0" table="0" count="0"/>
  </tableStyles>
  <colors>
    <mruColors>
      <color rgb="FFEE2A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3:J29"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IF(G24&gt;0,G24/E24,0)</calculatedColumnFormula>
    </tableColumn>
    <tableColumn id="8" name="Financiero _x000a_(%) _x000a_H=F/D" dataDxfId="45">
      <calculatedColumnFormula>IF(H24&gt;0,H24/F24,0)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5" name="Tabla16" displayName="Tabla16" ref="A23:J24"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IF(G24&gt;0,G24/E24,0)</calculatedColumnFormula>
    </tableColumn>
    <tableColumn id="8" name="Financiero _x000a_(%) _x000a_H=F/D" dataDxfId="30">
      <calculatedColumnFormula>IF(H24&gt;0,H24/F24,0)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67" displayName="Tabla167" ref="A23:J24"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IF(G24&gt;0,G24/E24,0)</calculatedColumnFormula>
    </tableColumn>
    <tableColumn id="8" name="Financiero _x000a_(%) _x000a_H=F/D" dataDxfId="15">
      <calculatedColumnFormula>IF(H24&gt;0,H24/F24,0)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3:J28"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IF(G24&gt;0,G24/E24,0)</calculatedColumnFormula>
    </tableColumn>
    <tableColumn id="8" name="Financiero _x000a_(%) _x000a_H=F/D" dataDxfId="0">
      <calculatedColumnFormula>IF(H24&gt;0,H24/F24,0)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9"/>
  <sheetViews>
    <sheetView topLeftCell="A52" zoomScaleNormal="100" zoomScaleSheetLayoutView="100" zoomScalePageLayoutView="85" workbookViewId="0">
      <selection sqref="A1:J60"/>
    </sheetView>
  </sheetViews>
  <sheetFormatPr baseColWidth="10" defaultRowHeight="14.25" x14ac:dyDescent="0.2"/>
  <cols>
    <col min="1" max="1" width="26.85546875" style="3" customWidth="1"/>
    <col min="2" max="2" width="19.28515625" style="3" bestFit="1" customWidth="1"/>
    <col min="3" max="3" width="12.7109375" style="3" customWidth="1"/>
    <col min="4" max="4" width="19.42578125" style="3" customWidth="1"/>
    <col min="5" max="5" width="12.7109375" style="3" customWidth="1"/>
    <col min="6" max="6" width="16" style="3" customWidth="1"/>
    <col min="7" max="7" width="12.7109375" style="3" customWidth="1"/>
    <col min="8" max="8" width="17.28515625" style="3" customWidth="1"/>
    <col min="9" max="9" width="16.28515625" style="3" bestFit="1" customWidth="1"/>
    <col min="10" max="10" width="12.7109375" style="3" customWidth="1"/>
    <col min="11" max="11" width="11.42578125" style="3"/>
    <col min="12" max="12" width="25" style="2" bestFit="1" customWidth="1"/>
    <col min="13" max="16384" width="11.42578125" style="2"/>
  </cols>
  <sheetData>
    <row r="1" spans="1:11" ht="27" customHeight="1" x14ac:dyDescent="0.2">
      <c r="A1" s="101" t="s">
        <v>69</v>
      </c>
      <c r="B1" s="102"/>
      <c r="C1" s="102"/>
      <c r="D1" s="102"/>
      <c r="E1" s="102"/>
      <c r="F1" s="102"/>
      <c r="G1" s="102"/>
      <c r="H1" s="102"/>
      <c r="I1" s="102"/>
      <c r="J1" s="103"/>
      <c r="K1" s="1"/>
    </row>
    <row r="2" spans="1:11" ht="27" customHeight="1" x14ac:dyDescent="0.2">
      <c r="A2" s="104" t="s">
        <v>0</v>
      </c>
      <c r="B2" s="105"/>
      <c r="C2" s="105"/>
      <c r="D2" s="105"/>
      <c r="E2" s="105"/>
      <c r="F2" s="105"/>
      <c r="G2" s="105"/>
      <c r="H2" s="105"/>
      <c r="I2" s="105"/>
      <c r="J2" s="106"/>
      <c r="K2" s="1"/>
    </row>
    <row r="3" spans="1:11" ht="18" customHeight="1" x14ac:dyDescent="0.2">
      <c r="A3" s="43" t="s">
        <v>1</v>
      </c>
      <c r="B3" s="144" t="s">
        <v>46</v>
      </c>
      <c r="C3" s="144"/>
      <c r="D3" s="144"/>
      <c r="E3" s="144"/>
      <c r="F3" s="144"/>
      <c r="G3" s="144"/>
      <c r="H3" s="144"/>
      <c r="I3" s="144"/>
      <c r="J3" s="145"/>
      <c r="K3" s="1"/>
    </row>
    <row r="4" spans="1:11" ht="19.5" customHeight="1" x14ac:dyDescent="0.2">
      <c r="A4" s="44" t="s">
        <v>27</v>
      </c>
      <c r="B4" s="144" t="s">
        <v>47</v>
      </c>
      <c r="C4" s="144"/>
      <c r="D4" s="144"/>
      <c r="E4" s="144"/>
      <c r="F4" s="144"/>
      <c r="G4" s="144"/>
      <c r="H4" s="144"/>
      <c r="I4" s="144"/>
      <c r="J4" s="145"/>
      <c r="K4" s="1"/>
    </row>
    <row r="5" spans="1:11" ht="20.25" customHeight="1" x14ac:dyDescent="0.2">
      <c r="A5" s="44" t="s">
        <v>28</v>
      </c>
      <c r="B5" s="144" t="s">
        <v>48</v>
      </c>
      <c r="C5" s="144"/>
      <c r="D5" s="144"/>
      <c r="E5" s="144"/>
      <c r="F5" s="144"/>
      <c r="G5" s="144"/>
      <c r="H5" s="144"/>
      <c r="I5" s="144"/>
      <c r="J5" s="145"/>
      <c r="K5" s="1"/>
    </row>
    <row r="6" spans="1:11" ht="56.25" customHeight="1" x14ac:dyDescent="0.2">
      <c r="A6" s="43" t="s">
        <v>2</v>
      </c>
      <c r="B6" s="146" t="s">
        <v>56</v>
      </c>
      <c r="C6" s="146"/>
      <c r="D6" s="146"/>
      <c r="E6" s="146"/>
      <c r="F6" s="146"/>
      <c r="G6" s="146"/>
      <c r="H6" s="146"/>
      <c r="I6" s="146"/>
      <c r="J6" s="147"/>
    </row>
    <row r="7" spans="1:11" ht="72.75" customHeight="1" x14ac:dyDescent="0.2">
      <c r="A7" s="43" t="s">
        <v>3</v>
      </c>
      <c r="B7" s="146" t="s">
        <v>57</v>
      </c>
      <c r="C7" s="146"/>
      <c r="D7" s="146"/>
      <c r="E7" s="146"/>
      <c r="F7" s="146"/>
      <c r="G7" s="146"/>
      <c r="H7" s="146"/>
      <c r="I7" s="146"/>
      <c r="J7" s="147"/>
    </row>
    <row r="8" spans="1:11" ht="27" customHeight="1" x14ac:dyDescent="0.2">
      <c r="A8" s="107" t="s">
        <v>4</v>
      </c>
      <c r="B8" s="108"/>
      <c r="C8" s="108"/>
      <c r="D8" s="108"/>
      <c r="E8" s="108"/>
      <c r="F8" s="108"/>
      <c r="G8" s="108"/>
      <c r="H8" s="108"/>
      <c r="I8" s="108"/>
      <c r="J8" s="109"/>
    </row>
    <row r="9" spans="1:11" s="8" customFormat="1" ht="17.25" customHeight="1" x14ac:dyDescent="0.2">
      <c r="A9" s="45" t="s">
        <v>5</v>
      </c>
      <c r="B9" s="4">
        <v>1</v>
      </c>
      <c r="C9" s="137" t="str">
        <f>IFERROR(VLOOKUP(B9,'[1]Validacion datos'!A2:B5,2,FALSE),"")</f>
        <v>DESARROLLO INSTITUCIONAL</v>
      </c>
      <c r="D9" s="137"/>
      <c r="E9" s="137"/>
      <c r="F9" s="137"/>
      <c r="G9" s="137"/>
      <c r="H9" s="137"/>
      <c r="I9" s="137"/>
      <c r="J9" s="138"/>
      <c r="K9" s="7"/>
    </row>
    <row r="10" spans="1:11" s="8" customFormat="1" ht="18.75" customHeight="1" x14ac:dyDescent="0.2">
      <c r="A10" s="45" t="s">
        <v>6</v>
      </c>
      <c r="B10" s="5">
        <v>1.2</v>
      </c>
      <c r="C10" s="137" t="str">
        <f>IFERROR(VLOOKUP(B10,'[1]Validacion datos'!A8:B26,2,FALSE),"")</f>
        <v>Imperio de la ley y seguridad ciudadana</v>
      </c>
      <c r="D10" s="137"/>
      <c r="E10" s="137"/>
      <c r="F10" s="137"/>
      <c r="G10" s="137"/>
      <c r="H10" s="137"/>
      <c r="I10" s="137"/>
      <c r="J10" s="138"/>
      <c r="K10" s="7"/>
    </row>
    <row r="11" spans="1:11" s="8" customFormat="1" ht="48.75" customHeight="1" x14ac:dyDescent="0.2">
      <c r="A11" s="45" t="s">
        <v>7</v>
      </c>
      <c r="B11" s="6" t="s">
        <v>71</v>
      </c>
      <c r="C11" s="139"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40"/>
      <c r="E11" s="140"/>
      <c r="F11" s="140"/>
      <c r="G11" s="140"/>
      <c r="H11" s="140"/>
      <c r="I11" s="140"/>
      <c r="J11" s="141"/>
      <c r="K11" s="7"/>
    </row>
    <row r="12" spans="1:11" ht="27" customHeight="1" x14ac:dyDescent="0.2">
      <c r="A12" s="107" t="s">
        <v>8</v>
      </c>
      <c r="B12" s="108"/>
      <c r="C12" s="108"/>
      <c r="D12" s="108"/>
      <c r="E12" s="108"/>
      <c r="F12" s="108"/>
      <c r="G12" s="108"/>
      <c r="H12" s="108"/>
      <c r="I12" s="108"/>
      <c r="J12" s="109"/>
    </row>
    <row r="13" spans="1:11" ht="33" customHeight="1" x14ac:dyDescent="0.2">
      <c r="A13" s="43" t="s">
        <v>9</v>
      </c>
      <c r="B13" s="142" t="s">
        <v>49</v>
      </c>
      <c r="C13" s="142"/>
      <c r="D13" s="142"/>
      <c r="E13" s="142"/>
      <c r="F13" s="142"/>
      <c r="G13" s="142"/>
      <c r="H13" s="142"/>
      <c r="I13" s="142"/>
      <c r="J13" s="143"/>
    </row>
    <row r="14" spans="1:11" ht="128.25" customHeight="1" x14ac:dyDescent="0.2">
      <c r="A14" s="46" t="s">
        <v>10</v>
      </c>
      <c r="B14" s="99" t="s">
        <v>80</v>
      </c>
      <c r="C14" s="99"/>
      <c r="D14" s="99"/>
      <c r="E14" s="99"/>
      <c r="F14" s="99"/>
      <c r="G14" s="99"/>
      <c r="H14" s="99"/>
      <c r="I14" s="99"/>
      <c r="J14" s="100"/>
    </row>
    <row r="15" spans="1:11" ht="64.5" customHeight="1" x14ac:dyDescent="0.2">
      <c r="A15" s="46" t="s">
        <v>93</v>
      </c>
      <c r="B15" s="99" t="s">
        <v>81</v>
      </c>
      <c r="C15" s="99"/>
      <c r="D15" s="99"/>
      <c r="E15" s="99"/>
      <c r="F15" s="99"/>
      <c r="G15" s="99"/>
      <c r="H15" s="99"/>
      <c r="I15" s="99"/>
      <c r="J15" s="100"/>
    </row>
    <row r="16" spans="1:11" ht="88.5" customHeight="1" x14ac:dyDescent="0.2">
      <c r="A16" s="46" t="s">
        <v>29</v>
      </c>
      <c r="B16" s="99" t="s">
        <v>82</v>
      </c>
      <c r="C16" s="99"/>
      <c r="D16" s="99"/>
      <c r="E16" s="99"/>
      <c r="F16" s="99"/>
      <c r="G16" s="99"/>
      <c r="H16" s="99"/>
      <c r="I16" s="99"/>
      <c r="J16" s="100"/>
      <c r="K16" s="1"/>
    </row>
    <row r="17" spans="1:12" ht="19.5" customHeight="1" x14ac:dyDescent="0.2">
      <c r="A17" s="107" t="s">
        <v>11</v>
      </c>
      <c r="B17" s="108"/>
      <c r="C17" s="108"/>
      <c r="D17" s="108"/>
      <c r="E17" s="108"/>
      <c r="F17" s="108"/>
      <c r="G17" s="108"/>
      <c r="H17" s="108"/>
      <c r="I17" s="108"/>
      <c r="J17" s="109"/>
    </row>
    <row r="18" spans="1:12" ht="19.5" customHeight="1" x14ac:dyDescent="0.2">
      <c r="A18" s="104" t="s">
        <v>12</v>
      </c>
      <c r="B18" s="105"/>
      <c r="C18" s="105"/>
      <c r="D18" s="105"/>
      <c r="E18" s="105"/>
      <c r="F18" s="105"/>
      <c r="G18" s="105"/>
      <c r="H18" s="105"/>
      <c r="I18" s="105"/>
      <c r="J18" s="106"/>
      <c r="K18" s="1"/>
    </row>
    <row r="19" spans="1:12" ht="49.5" customHeight="1" x14ac:dyDescent="0.2">
      <c r="A19" s="132" t="s">
        <v>13</v>
      </c>
      <c r="B19" s="133"/>
      <c r="C19" s="134" t="s">
        <v>14</v>
      </c>
      <c r="D19" s="136"/>
      <c r="E19" s="136"/>
      <c r="F19" s="136" t="s">
        <v>15</v>
      </c>
      <c r="G19" s="136"/>
      <c r="H19" s="133"/>
      <c r="I19" s="134" t="s">
        <v>16</v>
      </c>
      <c r="J19" s="135"/>
    </row>
    <row r="20" spans="1:12" s="8" customFormat="1" x14ac:dyDescent="0.2">
      <c r="A20" s="110">
        <f>481941846</f>
        <v>481941846</v>
      </c>
      <c r="B20" s="111"/>
      <c r="C20" s="117">
        <f>+SUM(Tabla1[Financiera
(B)])</f>
        <v>517557350</v>
      </c>
      <c r="D20" s="118"/>
      <c r="E20" s="119"/>
      <c r="F20" s="117">
        <f>246667983.99</f>
        <v>246667983.99000001</v>
      </c>
      <c r="G20" s="118"/>
      <c r="H20" s="119"/>
      <c r="I20" s="112">
        <f>+IF(F20&gt;0,F20/C20,0)</f>
        <v>0.4766002917164639</v>
      </c>
      <c r="J20" s="113"/>
      <c r="K20" s="7"/>
      <c r="L20" s="75"/>
    </row>
    <row r="21" spans="1:12" ht="19.5" customHeight="1" x14ac:dyDescent="0.2">
      <c r="A21" s="104" t="s">
        <v>43</v>
      </c>
      <c r="B21" s="105"/>
      <c r="C21" s="105"/>
      <c r="D21" s="105"/>
      <c r="E21" s="105"/>
      <c r="F21" s="105"/>
      <c r="G21" s="105"/>
      <c r="H21" s="105"/>
      <c r="I21" s="105"/>
      <c r="J21" s="106"/>
      <c r="K21" s="1"/>
      <c r="L21" s="73"/>
    </row>
    <row r="22" spans="1:12" ht="32.25" customHeight="1" x14ac:dyDescent="0.2">
      <c r="A22" s="48"/>
      <c r="B22" s="49"/>
      <c r="C22" s="114" t="s">
        <v>38</v>
      </c>
      <c r="D22" s="115"/>
      <c r="E22" s="114" t="s">
        <v>45</v>
      </c>
      <c r="F22" s="115"/>
      <c r="G22" s="114" t="s">
        <v>44</v>
      </c>
      <c r="H22" s="114"/>
      <c r="I22" s="114" t="s">
        <v>17</v>
      </c>
      <c r="J22" s="116"/>
      <c r="L22" s="74"/>
    </row>
    <row r="23" spans="1:12" ht="38.25" x14ac:dyDescent="0.2">
      <c r="A23" s="50" t="s">
        <v>18</v>
      </c>
      <c r="B23" s="10" t="s">
        <v>19</v>
      </c>
      <c r="C23" s="10" t="s">
        <v>30</v>
      </c>
      <c r="D23" s="10" t="s">
        <v>31</v>
      </c>
      <c r="E23" s="10" t="s">
        <v>32</v>
      </c>
      <c r="F23" s="10" t="s">
        <v>33</v>
      </c>
      <c r="G23" s="10" t="s">
        <v>34</v>
      </c>
      <c r="H23" s="10" t="s">
        <v>35</v>
      </c>
      <c r="I23" s="10" t="s">
        <v>36</v>
      </c>
      <c r="J23" s="51" t="s">
        <v>37</v>
      </c>
    </row>
    <row r="24" spans="1:12" ht="51" x14ac:dyDescent="0.2">
      <c r="A24" s="76" t="s">
        <v>109</v>
      </c>
      <c r="B24" s="77" t="s">
        <v>63</v>
      </c>
      <c r="C24" s="77" t="s">
        <v>63</v>
      </c>
      <c r="D24" s="78">
        <v>152732488</v>
      </c>
      <c r="E24" s="79" t="s">
        <v>63</v>
      </c>
      <c r="F24" s="79">
        <v>34826852.5</v>
      </c>
      <c r="G24" s="80" t="s">
        <v>63</v>
      </c>
      <c r="H24" s="78">
        <v>34826852.5</v>
      </c>
      <c r="I24" s="81" t="s">
        <v>63</v>
      </c>
      <c r="J24" s="82">
        <f>IF(H24&gt;0,H24/F24,0)</f>
        <v>1</v>
      </c>
    </row>
    <row r="25" spans="1:12" ht="69" customHeight="1" x14ac:dyDescent="0.2">
      <c r="A25" s="54" t="s">
        <v>98</v>
      </c>
      <c r="B25" s="33" t="s">
        <v>50</v>
      </c>
      <c r="C25" s="21">
        <v>80</v>
      </c>
      <c r="D25" s="22">
        <v>25525677</v>
      </c>
      <c r="E25" s="36">
        <v>25</v>
      </c>
      <c r="F25" s="23">
        <v>6363232.25</v>
      </c>
      <c r="G25" s="24">
        <v>26</v>
      </c>
      <c r="H25" s="22">
        <v>8087061</v>
      </c>
      <c r="I25" s="25">
        <f>IF(G25&gt;0,G25/E25,0)</f>
        <v>1.04</v>
      </c>
      <c r="J25" s="53">
        <f t="shared" ref="J25:J29" si="0">IF(H25&gt;0,H25/F25,0)</f>
        <v>1.2709045784082453</v>
      </c>
    </row>
    <row r="26" spans="1:12" ht="67.5" customHeight="1" x14ac:dyDescent="0.2">
      <c r="A26" s="54" t="s">
        <v>99</v>
      </c>
      <c r="B26" s="33" t="s">
        <v>51</v>
      </c>
      <c r="C26" s="21">
        <v>41500</v>
      </c>
      <c r="D26" s="22">
        <v>129845291</v>
      </c>
      <c r="E26" s="36">
        <v>12500</v>
      </c>
      <c r="F26" s="23">
        <v>27917707.75</v>
      </c>
      <c r="G26" s="24">
        <v>7341</v>
      </c>
      <c r="H26" s="22">
        <v>28931949.010000002</v>
      </c>
      <c r="I26" s="25">
        <f t="shared" ref="I26:I29" si="1">IF(G26&gt;0,G26/E26,0)</f>
        <v>0.58728000000000002</v>
      </c>
      <c r="J26" s="53">
        <f t="shared" si="0"/>
        <v>1.0363296753831805</v>
      </c>
      <c r="L26" s="73"/>
    </row>
    <row r="27" spans="1:12" ht="78.75" customHeight="1" x14ac:dyDescent="0.2">
      <c r="A27" s="54" t="s">
        <v>100</v>
      </c>
      <c r="B27" s="33" t="s">
        <v>52</v>
      </c>
      <c r="C27" s="21">
        <v>79</v>
      </c>
      <c r="D27" s="22">
        <v>48226907</v>
      </c>
      <c r="E27" s="36">
        <v>0</v>
      </c>
      <c r="F27" s="23">
        <v>8842224</v>
      </c>
      <c r="G27" s="24">
        <v>0</v>
      </c>
      <c r="H27" s="22">
        <v>1773819.43</v>
      </c>
      <c r="I27" s="25">
        <f>IF(G27&gt;0,G27/E27,0)</f>
        <v>0</v>
      </c>
      <c r="J27" s="53">
        <f>IF(H27&gt;0,H27/F27,0)</f>
        <v>0.20060783689714262</v>
      </c>
      <c r="L27" s="73"/>
    </row>
    <row r="28" spans="1:12" ht="72" customHeight="1" x14ac:dyDescent="0.2">
      <c r="A28" s="54" t="s">
        <v>101</v>
      </c>
      <c r="B28" s="33" t="s">
        <v>53</v>
      </c>
      <c r="C28" s="21">
        <v>2</v>
      </c>
      <c r="D28" s="22">
        <v>98600767</v>
      </c>
      <c r="E28" s="36">
        <v>0</v>
      </c>
      <c r="F28" s="23">
        <v>25001639.579999998</v>
      </c>
      <c r="G28" s="24">
        <v>0</v>
      </c>
      <c r="H28" s="22">
        <v>12021666.16</v>
      </c>
      <c r="I28" s="25">
        <f t="shared" si="1"/>
        <v>0</v>
      </c>
      <c r="J28" s="53">
        <f t="shared" si="0"/>
        <v>0.48083511169470272</v>
      </c>
      <c r="L28" s="73"/>
    </row>
    <row r="29" spans="1:12" ht="72.75" customHeight="1" x14ac:dyDescent="0.2">
      <c r="A29" s="58" t="s">
        <v>102</v>
      </c>
      <c r="B29" s="59" t="s">
        <v>54</v>
      </c>
      <c r="C29" s="60">
        <v>1</v>
      </c>
      <c r="D29" s="61">
        <v>62626220</v>
      </c>
      <c r="E29" s="62">
        <v>0</v>
      </c>
      <c r="F29" s="62">
        <v>12398763.25</v>
      </c>
      <c r="G29" s="63">
        <v>0</v>
      </c>
      <c r="H29" s="61">
        <v>15338778.800000001</v>
      </c>
      <c r="I29" s="64">
        <f t="shared" si="1"/>
        <v>0</v>
      </c>
      <c r="J29" s="65">
        <f t="shared" si="0"/>
        <v>1.237121678244804</v>
      </c>
      <c r="L29" s="73"/>
    </row>
    <row r="30" spans="1:12" ht="27" customHeight="1" x14ac:dyDescent="0.2">
      <c r="A30" s="101" t="s">
        <v>20</v>
      </c>
      <c r="B30" s="102"/>
      <c r="C30" s="102"/>
      <c r="D30" s="102"/>
      <c r="E30" s="102"/>
      <c r="F30" s="102"/>
      <c r="G30" s="102"/>
      <c r="H30" s="102"/>
      <c r="I30" s="102"/>
      <c r="J30" s="103"/>
    </row>
    <row r="31" spans="1:12" ht="27" customHeight="1" x14ac:dyDescent="0.2">
      <c r="A31" s="104" t="s">
        <v>21</v>
      </c>
      <c r="B31" s="105"/>
      <c r="C31" s="105"/>
      <c r="D31" s="105"/>
      <c r="E31" s="105"/>
      <c r="F31" s="105"/>
      <c r="G31" s="105"/>
      <c r="H31" s="105"/>
      <c r="I31" s="105"/>
      <c r="J31" s="106"/>
      <c r="K31" s="1"/>
    </row>
    <row r="32" spans="1:12" ht="27" customHeight="1" x14ac:dyDescent="0.2">
      <c r="A32" s="55" t="s">
        <v>22</v>
      </c>
      <c r="B32" s="91" t="str">
        <f>+A25</f>
        <v>6105- Negocios que comercializan armas de fuego controlados y regulados en sus operaciones</v>
      </c>
      <c r="C32" s="91"/>
      <c r="D32" s="91"/>
      <c r="E32" s="91"/>
      <c r="F32" s="91"/>
      <c r="G32" s="91"/>
      <c r="H32" s="91"/>
      <c r="I32" s="91"/>
      <c r="J32" s="92"/>
    </row>
    <row r="33" spans="1:10" ht="52.5" customHeight="1" x14ac:dyDescent="0.2">
      <c r="A33" s="66" t="s">
        <v>23</v>
      </c>
      <c r="B33" s="93" t="s">
        <v>77</v>
      </c>
      <c r="C33" s="93"/>
      <c r="D33" s="93"/>
      <c r="E33" s="93"/>
      <c r="F33" s="93"/>
      <c r="G33" s="93"/>
      <c r="H33" s="93"/>
      <c r="I33" s="93"/>
      <c r="J33" s="94"/>
    </row>
    <row r="34" spans="1:10" ht="44.25" customHeight="1" x14ac:dyDescent="0.2">
      <c r="A34" s="66" t="s">
        <v>24</v>
      </c>
      <c r="B34" s="93" t="s">
        <v>110</v>
      </c>
      <c r="C34" s="93"/>
      <c r="D34" s="93"/>
      <c r="E34" s="93"/>
      <c r="F34" s="93"/>
      <c r="G34" s="93"/>
      <c r="H34" s="93"/>
      <c r="I34" s="93"/>
      <c r="J34" s="94"/>
    </row>
    <row r="35" spans="1:10" ht="75.75" customHeight="1" x14ac:dyDescent="0.2">
      <c r="A35" s="66" t="s">
        <v>25</v>
      </c>
      <c r="B35" s="97" t="s">
        <v>111</v>
      </c>
      <c r="C35" s="97"/>
      <c r="D35" s="97"/>
      <c r="E35" s="97"/>
      <c r="F35" s="97"/>
      <c r="G35" s="97"/>
      <c r="H35" s="97"/>
      <c r="I35" s="97"/>
      <c r="J35" s="98"/>
    </row>
    <row r="36" spans="1:10" ht="27.75" customHeight="1" x14ac:dyDescent="0.2">
      <c r="A36" s="55" t="s">
        <v>22</v>
      </c>
      <c r="B36" s="91" t="str">
        <f>+A26</f>
        <v>6864- Personas físicas y jurídicas con derecho de tenencia y porte de armas de fuego reguladas</v>
      </c>
      <c r="C36" s="91"/>
      <c r="D36" s="91"/>
      <c r="E36" s="91"/>
      <c r="F36" s="91"/>
      <c r="G36" s="91"/>
      <c r="H36" s="91"/>
      <c r="I36" s="91"/>
      <c r="J36" s="92"/>
    </row>
    <row r="37" spans="1:10" ht="48" customHeight="1" x14ac:dyDescent="0.2">
      <c r="A37" s="66" t="s">
        <v>23</v>
      </c>
      <c r="B37" s="93" t="s">
        <v>103</v>
      </c>
      <c r="C37" s="93"/>
      <c r="D37" s="93"/>
      <c r="E37" s="93"/>
      <c r="F37" s="93"/>
      <c r="G37" s="93"/>
      <c r="H37" s="93"/>
      <c r="I37" s="93"/>
      <c r="J37" s="94"/>
    </row>
    <row r="38" spans="1:10" ht="39" customHeight="1" x14ac:dyDescent="0.2">
      <c r="A38" s="66" t="s">
        <v>24</v>
      </c>
      <c r="B38" s="93" t="s">
        <v>63</v>
      </c>
      <c r="C38" s="93"/>
      <c r="D38" s="93"/>
      <c r="E38" s="93"/>
      <c r="F38" s="93"/>
      <c r="G38" s="93"/>
      <c r="H38" s="93"/>
      <c r="I38" s="93"/>
      <c r="J38" s="94"/>
    </row>
    <row r="39" spans="1:10" ht="126.75" customHeight="1" x14ac:dyDescent="0.2">
      <c r="A39" s="66" t="s">
        <v>25</v>
      </c>
      <c r="B39" s="97" t="s">
        <v>112</v>
      </c>
      <c r="C39" s="97"/>
      <c r="D39" s="97"/>
      <c r="E39" s="97"/>
      <c r="F39" s="97"/>
      <c r="G39" s="97"/>
      <c r="H39" s="97"/>
      <c r="I39" s="97"/>
      <c r="J39" s="98"/>
    </row>
    <row r="40" spans="1:10" ht="26.25" customHeight="1" x14ac:dyDescent="0.2">
      <c r="A40" s="55" t="s">
        <v>22</v>
      </c>
      <c r="B40" s="91" t="str">
        <f>+A27</f>
        <v>7744- Empresas de manipulación de productos pirotécnicos y químicos reguladas</v>
      </c>
      <c r="C40" s="91"/>
      <c r="D40" s="91"/>
      <c r="E40" s="91"/>
      <c r="F40" s="91"/>
      <c r="G40" s="91"/>
      <c r="H40" s="91"/>
      <c r="I40" s="91"/>
      <c r="J40" s="92"/>
    </row>
    <row r="41" spans="1:10" ht="52.5" customHeight="1" x14ac:dyDescent="0.2">
      <c r="A41" s="66" t="s">
        <v>23</v>
      </c>
      <c r="B41" s="93" t="s">
        <v>104</v>
      </c>
      <c r="C41" s="93"/>
      <c r="D41" s="93"/>
      <c r="E41" s="93"/>
      <c r="F41" s="93"/>
      <c r="G41" s="93"/>
      <c r="H41" s="93"/>
      <c r="I41" s="93"/>
      <c r="J41" s="94"/>
    </row>
    <row r="42" spans="1:10" ht="39" customHeight="1" x14ac:dyDescent="0.2">
      <c r="A42" s="66" t="s">
        <v>24</v>
      </c>
      <c r="B42" s="87" t="s">
        <v>63</v>
      </c>
      <c r="C42" s="87"/>
      <c r="D42" s="87"/>
      <c r="E42" s="87"/>
      <c r="F42" s="87"/>
      <c r="G42" s="87"/>
      <c r="H42" s="87"/>
      <c r="I42" s="87"/>
      <c r="J42" s="88"/>
    </row>
    <row r="43" spans="1:10" ht="164.25" customHeight="1" x14ac:dyDescent="0.2">
      <c r="A43" s="66" t="s">
        <v>25</v>
      </c>
      <c r="B43" s="89" t="s">
        <v>113</v>
      </c>
      <c r="C43" s="89"/>
      <c r="D43" s="89"/>
      <c r="E43" s="89"/>
      <c r="F43" s="89"/>
      <c r="G43" s="89"/>
      <c r="H43" s="89"/>
      <c r="I43" s="89"/>
      <c r="J43" s="90"/>
    </row>
    <row r="44" spans="1:10" ht="27.75" customHeight="1" x14ac:dyDescent="0.2">
      <c r="A44" s="55" t="s">
        <v>22</v>
      </c>
      <c r="B44" s="91" t="str">
        <f>+A28</f>
        <v>7745- Población afectada, asistida en la recepción de denuncias y la solución alternativa de conflictos (mediación).</v>
      </c>
      <c r="C44" s="91"/>
      <c r="D44" s="91"/>
      <c r="E44" s="91"/>
      <c r="F44" s="91"/>
      <c r="G44" s="91"/>
      <c r="H44" s="91"/>
      <c r="I44" s="91"/>
      <c r="J44" s="92"/>
    </row>
    <row r="45" spans="1:10" ht="114.75" customHeight="1" x14ac:dyDescent="0.2">
      <c r="A45" s="66" t="s">
        <v>23</v>
      </c>
      <c r="B45" s="93" t="s">
        <v>78</v>
      </c>
      <c r="C45" s="93"/>
      <c r="D45" s="93"/>
      <c r="E45" s="93"/>
      <c r="F45" s="93"/>
      <c r="G45" s="93"/>
      <c r="H45" s="93"/>
      <c r="I45" s="93"/>
      <c r="J45" s="94"/>
    </row>
    <row r="46" spans="1:10" ht="156.75" customHeight="1" x14ac:dyDescent="0.2">
      <c r="A46" s="66" t="s">
        <v>24</v>
      </c>
      <c r="B46" s="93" t="s">
        <v>114</v>
      </c>
      <c r="C46" s="93"/>
      <c r="D46" s="93"/>
      <c r="E46" s="93"/>
      <c r="F46" s="93"/>
      <c r="G46" s="93"/>
      <c r="H46" s="93"/>
      <c r="I46" s="93"/>
      <c r="J46" s="94"/>
    </row>
    <row r="47" spans="1:10" ht="215.25" customHeight="1" x14ac:dyDescent="0.2">
      <c r="A47" s="66" t="s">
        <v>25</v>
      </c>
      <c r="B47" s="97" t="s">
        <v>115</v>
      </c>
      <c r="C47" s="97"/>
      <c r="D47" s="97"/>
      <c r="E47" s="97"/>
      <c r="F47" s="97"/>
      <c r="G47" s="97"/>
      <c r="H47" s="97"/>
      <c r="I47" s="97"/>
      <c r="J47" s="98"/>
    </row>
    <row r="48" spans="1:10" ht="27.75" customHeight="1" x14ac:dyDescent="0.2">
      <c r="A48" s="55" t="s">
        <v>22</v>
      </c>
      <c r="B48" s="91" t="str">
        <f>+A29</f>
        <v>7746-  Ciudadanos y extranjeros beneficiados a través de acciones y políticas integral de seguridad ciudadana</v>
      </c>
      <c r="C48" s="91"/>
      <c r="D48" s="91"/>
      <c r="E48" s="91"/>
      <c r="F48" s="91"/>
      <c r="G48" s="91"/>
      <c r="H48" s="91"/>
      <c r="I48" s="91"/>
      <c r="J48" s="92"/>
    </row>
    <row r="49" spans="1:11" ht="53.25" customHeight="1" x14ac:dyDescent="0.2">
      <c r="A49" s="66" t="s">
        <v>23</v>
      </c>
      <c r="B49" s="93" t="s">
        <v>79</v>
      </c>
      <c r="C49" s="93"/>
      <c r="D49" s="93"/>
      <c r="E49" s="93"/>
      <c r="F49" s="93"/>
      <c r="G49" s="93"/>
      <c r="H49" s="93"/>
      <c r="I49" s="93"/>
      <c r="J49" s="94"/>
    </row>
    <row r="50" spans="1:11" ht="34.5" customHeight="1" x14ac:dyDescent="0.2">
      <c r="A50" s="66" t="s">
        <v>24</v>
      </c>
      <c r="B50" s="93" t="s">
        <v>63</v>
      </c>
      <c r="C50" s="93"/>
      <c r="D50" s="93"/>
      <c r="E50" s="93"/>
      <c r="F50" s="93"/>
      <c r="G50" s="93"/>
      <c r="H50" s="93"/>
      <c r="I50" s="93"/>
      <c r="J50" s="94"/>
    </row>
    <row r="51" spans="1:11" ht="210" customHeight="1" x14ac:dyDescent="0.2">
      <c r="A51" s="67" t="s">
        <v>25</v>
      </c>
      <c r="B51" s="95" t="s">
        <v>116</v>
      </c>
      <c r="C51" s="95"/>
      <c r="D51" s="95"/>
      <c r="E51" s="95"/>
      <c r="F51" s="95"/>
      <c r="G51" s="95"/>
      <c r="H51" s="95"/>
      <c r="I51" s="95"/>
      <c r="J51" s="96"/>
    </row>
    <row r="52" spans="1:11" ht="27" customHeight="1" x14ac:dyDescent="0.2">
      <c r="A52" s="123" t="s">
        <v>92</v>
      </c>
      <c r="B52" s="124"/>
      <c r="C52" s="124"/>
      <c r="D52" s="124"/>
      <c r="E52" s="124"/>
      <c r="F52" s="124"/>
      <c r="G52" s="124"/>
      <c r="H52" s="124"/>
      <c r="I52" s="124"/>
      <c r="J52" s="125"/>
    </row>
    <row r="53" spans="1:11" ht="26.25" customHeight="1" x14ac:dyDescent="0.2">
      <c r="A53" s="126" t="s">
        <v>26</v>
      </c>
      <c r="B53" s="127"/>
      <c r="C53" s="127"/>
      <c r="D53" s="127"/>
      <c r="E53" s="127"/>
      <c r="F53" s="127"/>
      <c r="G53" s="127"/>
      <c r="H53" s="127"/>
      <c r="I53" s="127"/>
      <c r="J53" s="128"/>
      <c r="K53" s="1"/>
    </row>
    <row r="54" spans="1:11" ht="27.75" customHeight="1" x14ac:dyDescent="0.2">
      <c r="A54" s="129"/>
      <c r="B54" s="130"/>
      <c r="C54" s="130"/>
      <c r="D54" s="130"/>
      <c r="E54" s="130"/>
      <c r="F54" s="130"/>
      <c r="G54" s="130"/>
      <c r="H54" s="130"/>
      <c r="I54" s="130"/>
      <c r="J54" s="131"/>
    </row>
    <row r="55" spans="1:11" x14ac:dyDescent="0.2">
      <c r="A55" s="12"/>
      <c r="B55" s="12"/>
      <c r="C55" s="12"/>
      <c r="D55" s="12"/>
      <c r="E55" s="12"/>
      <c r="F55" s="12"/>
      <c r="G55" s="12"/>
      <c r="H55" s="12"/>
      <c r="I55" s="12"/>
      <c r="J55" s="12"/>
    </row>
    <row r="57" spans="1:11" ht="15" thickBot="1" x14ac:dyDescent="0.25">
      <c r="A57" s="27" t="s">
        <v>39</v>
      </c>
      <c r="B57" s="28">
        <f>+A20</f>
        <v>481941846</v>
      </c>
      <c r="G57" s="120"/>
      <c r="H57" s="120"/>
      <c r="I57" s="120"/>
    </row>
    <row r="58" spans="1:11" x14ac:dyDescent="0.2">
      <c r="A58" s="27" t="s">
        <v>40</v>
      </c>
      <c r="B58" s="28">
        <f>+C20</f>
        <v>517557350</v>
      </c>
      <c r="G58" s="121" t="s">
        <v>55</v>
      </c>
      <c r="H58" s="121"/>
      <c r="I58" s="121"/>
    </row>
    <row r="59" spans="1:11" x14ac:dyDescent="0.2">
      <c r="A59" s="27" t="s">
        <v>41</v>
      </c>
      <c r="B59" s="28">
        <f>+F20</f>
        <v>246667983.99000001</v>
      </c>
      <c r="G59" s="122" t="s">
        <v>42</v>
      </c>
      <c r="H59" s="122"/>
      <c r="I59" s="122"/>
    </row>
  </sheetData>
  <mergeCells count="59">
    <mergeCell ref="B3:J3"/>
    <mergeCell ref="B6:J6"/>
    <mergeCell ref="B7:J7"/>
    <mergeCell ref="A8:J8"/>
    <mergeCell ref="C9:J9"/>
    <mergeCell ref="B4:J4"/>
    <mergeCell ref="B5:J5"/>
    <mergeCell ref="A1:J1"/>
    <mergeCell ref="A2:J2"/>
    <mergeCell ref="B32:J32"/>
    <mergeCell ref="B33:J33"/>
    <mergeCell ref="B34:J34"/>
    <mergeCell ref="A18:J18"/>
    <mergeCell ref="A19:B19"/>
    <mergeCell ref="I19:J19"/>
    <mergeCell ref="C19:E19"/>
    <mergeCell ref="F19:H19"/>
    <mergeCell ref="C10:J10"/>
    <mergeCell ref="C11:J11"/>
    <mergeCell ref="A12:J12"/>
    <mergeCell ref="B13:J13"/>
    <mergeCell ref="B14:J14"/>
    <mergeCell ref="B15:J15"/>
    <mergeCell ref="G57:I57"/>
    <mergeCell ref="G58:I58"/>
    <mergeCell ref="G59:I59"/>
    <mergeCell ref="A52:J52"/>
    <mergeCell ref="A53:J53"/>
    <mergeCell ref="A54:J54"/>
    <mergeCell ref="B16:J16"/>
    <mergeCell ref="A30:J30"/>
    <mergeCell ref="A31:J31"/>
    <mergeCell ref="A17:J17"/>
    <mergeCell ref="B36:J36"/>
    <mergeCell ref="B35:J35"/>
    <mergeCell ref="A20:B20"/>
    <mergeCell ref="I20:J20"/>
    <mergeCell ref="A21:J21"/>
    <mergeCell ref="C22:D22"/>
    <mergeCell ref="G22:H22"/>
    <mergeCell ref="I22:J22"/>
    <mergeCell ref="C20:E20"/>
    <mergeCell ref="F20:H20"/>
    <mergeCell ref="E22:F22"/>
    <mergeCell ref="B37:J37"/>
    <mergeCell ref="B38:J38"/>
    <mergeCell ref="B39:J39"/>
    <mergeCell ref="B40:J40"/>
    <mergeCell ref="B41:J41"/>
    <mergeCell ref="B42:J42"/>
    <mergeCell ref="B43:J43"/>
    <mergeCell ref="B44:J44"/>
    <mergeCell ref="B45:J45"/>
    <mergeCell ref="B51:J51"/>
    <mergeCell ref="B46:J46"/>
    <mergeCell ref="B47:J47"/>
    <mergeCell ref="B48:J48"/>
    <mergeCell ref="B49:J49"/>
    <mergeCell ref="B50:J50"/>
  </mergeCells>
  <phoneticPr fontId="2" type="noConversion"/>
  <dataValidations xWindow="1320" yWindow="593" count="16">
    <dataValidation allowBlank="1" showInputMessage="1" showErrorMessage="1" prompt="Monto ejecutado en el trimestre" sqref="H23:H29"/>
    <dataValidation allowBlank="1" showInputMessage="1" showErrorMessage="1" prompt="Meta alcanzada en el trimestre" sqref="G23:G29"/>
    <dataValidation allowBlank="1" showInputMessage="1" showErrorMessage="1" prompt="Monto presupuestado para el producto" sqref="F23:F29 D23:D29"/>
    <dataValidation allowBlank="1" showInputMessage="1" showErrorMessage="1" prompt="Meta anual del indicador" sqref="E23:E29 C23 C25:C29"/>
    <dataValidation allowBlank="1" showInputMessage="1" showErrorMessage="1" prompt="Nombre del indicador" sqref="B23:B29 C24"/>
    <dataValidation allowBlank="1" showInputMessage="1" showErrorMessage="1" prompt="Nombre de cada producto" sqref="A23:A29"/>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54:J55"/>
    <dataValidation allowBlank="1" showInputMessage="1" showErrorMessage="1" prompt="De existir desvío, explicar razones." sqref="B35:J35 B39:J39 B43:J43 B47:J47 B51:J51"/>
    <dataValidation allowBlank="1" showInputMessage="1" showErrorMessage="1" prompt="1. Describir lo plasmado en el presupuesto_x000a_2. Describir lo alcanzado en términos financieros y de producción " sqref="B34:J34 B38:J38 B42:J42 B46:J46 B50:J50"/>
    <dataValidation allowBlank="1" showInputMessage="1" showErrorMessage="1" prompt="¿En qué consiste el producto? su objetivo" sqref="B33:J33 B37:J37 B41:J41 B45:J45 B49:J49"/>
    <dataValidation allowBlank="1" showInputMessage="1" showErrorMessage="1" prompt="Nombre del producto" sqref="B32:J32 B36:J36 B40:J40 B44:J44 B48:J48"/>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s>
  <pageMargins left="0.70866141732283472" right="0.70866141732283472" top="1.7716535433070868" bottom="0.74803149606299213" header="0.19685039370078741" footer="0.31496062992125984"/>
  <pageSetup scale="54" fitToHeight="0" orientation="portrait" r:id="rId1"/>
  <headerFooter>
    <oddHeader>&amp;C
&amp;G
&amp;"Verdana,Negrita"&amp;10INFORME DE EVALUACIÓN TRIMESTRAL DE LAS
METAS FÍSICAS-FINANCIERAS
JULIO - SEPTIEMBRE 2023&amp;R&amp;"Verdana,Negrita"&amp;10
INF-PPP-05
Versión: 01</oddHeader>
  </headerFooter>
  <legacy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opLeftCell="A26" zoomScaleNormal="100" zoomScaleSheetLayoutView="100" workbookViewId="0">
      <selection sqref="A1:J39"/>
    </sheetView>
  </sheetViews>
  <sheetFormatPr baseColWidth="10" defaultRowHeight="14.25" x14ac:dyDescent="0.2"/>
  <cols>
    <col min="1" max="1" width="27.85546875" style="3" customWidth="1"/>
    <col min="2" max="2" width="17.85546875" style="3" bestFit="1" customWidth="1"/>
    <col min="3" max="3" width="12.7109375" style="3" customWidth="1"/>
    <col min="4" max="4" width="14.5703125" style="3" bestFit="1" customWidth="1"/>
    <col min="5" max="5" width="12.7109375" style="3" customWidth="1"/>
    <col min="6" max="6" width="17.42578125" style="3" customWidth="1"/>
    <col min="7" max="7" width="12.7109375" style="3" customWidth="1"/>
    <col min="8" max="8" width="14.5703125" style="3" bestFit="1" customWidth="1"/>
    <col min="9" max="10" width="12.7109375" style="3" customWidth="1"/>
    <col min="11" max="11" width="11.42578125" style="3"/>
    <col min="12" max="16384" width="11.42578125" style="2"/>
  </cols>
  <sheetData>
    <row r="1" spans="1:11" ht="21.75" customHeight="1" x14ac:dyDescent="0.2">
      <c r="A1" s="123" t="s">
        <v>69</v>
      </c>
      <c r="B1" s="124"/>
      <c r="C1" s="124"/>
      <c r="D1" s="124"/>
      <c r="E1" s="124"/>
      <c r="F1" s="124"/>
      <c r="G1" s="124"/>
      <c r="H1" s="124"/>
      <c r="I1" s="124"/>
      <c r="J1" s="125"/>
      <c r="K1" s="1"/>
    </row>
    <row r="2" spans="1:11" ht="21.75" customHeight="1" x14ac:dyDescent="0.2">
      <c r="A2" s="126" t="s">
        <v>0</v>
      </c>
      <c r="B2" s="127"/>
      <c r="C2" s="127"/>
      <c r="D2" s="127"/>
      <c r="E2" s="127"/>
      <c r="F2" s="127"/>
      <c r="G2" s="127"/>
      <c r="H2" s="127"/>
      <c r="I2" s="127"/>
      <c r="J2" s="128"/>
      <c r="K2" s="1"/>
    </row>
    <row r="3" spans="1:11" ht="17.25" customHeight="1" x14ac:dyDescent="0.2">
      <c r="A3" s="14" t="s">
        <v>1</v>
      </c>
      <c r="B3" s="144" t="s">
        <v>46</v>
      </c>
      <c r="C3" s="144"/>
      <c r="D3" s="144"/>
      <c r="E3" s="144"/>
      <c r="F3" s="144"/>
      <c r="G3" s="144"/>
      <c r="H3" s="144"/>
      <c r="I3" s="144"/>
      <c r="J3" s="144"/>
      <c r="K3" s="1"/>
    </row>
    <row r="4" spans="1:11" ht="17.25" customHeight="1" x14ac:dyDescent="0.2">
      <c r="A4" s="15" t="s">
        <v>27</v>
      </c>
      <c r="B4" s="144" t="s">
        <v>47</v>
      </c>
      <c r="C4" s="144"/>
      <c r="D4" s="144"/>
      <c r="E4" s="144"/>
      <c r="F4" s="144"/>
      <c r="G4" s="144"/>
      <c r="H4" s="144"/>
      <c r="I4" s="144"/>
      <c r="J4" s="144"/>
      <c r="K4" s="1"/>
    </row>
    <row r="5" spans="1:11" ht="17.25" customHeight="1" x14ac:dyDescent="0.2">
      <c r="A5" s="15" t="s">
        <v>28</v>
      </c>
      <c r="B5" s="144" t="s">
        <v>48</v>
      </c>
      <c r="C5" s="144"/>
      <c r="D5" s="144"/>
      <c r="E5" s="144"/>
      <c r="F5" s="144"/>
      <c r="G5" s="144"/>
      <c r="H5" s="144"/>
      <c r="I5" s="144"/>
      <c r="J5" s="144"/>
      <c r="K5" s="1"/>
    </row>
    <row r="6" spans="1:11" ht="48" customHeight="1" x14ac:dyDescent="0.2">
      <c r="A6" s="14" t="s">
        <v>2</v>
      </c>
      <c r="B6" s="146" t="s">
        <v>56</v>
      </c>
      <c r="C6" s="146"/>
      <c r="D6" s="146"/>
      <c r="E6" s="146"/>
      <c r="F6" s="146"/>
      <c r="G6" s="146"/>
      <c r="H6" s="146"/>
      <c r="I6" s="146"/>
      <c r="J6" s="146"/>
    </row>
    <row r="7" spans="1:11" ht="52.5" customHeight="1" x14ac:dyDescent="0.2">
      <c r="A7" s="14" t="s">
        <v>3</v>
      </c>
      <c r="B7" s="146" t="s">
        <v>57</v>
      </c>
      <c r="C7" s="146"/>
      <c r="D7" s="146"/>
      <c r="E7" s="146"/>
      <c r="F7" s="146"/>
      <c r="G7" s="146"/>
      <c r="H7" s="146"/>
      <c r="I7" s="146"/>
      <c r="J7" s="146"/>
    </row>
    <row r="8" spans="1:11" ht="24.75" customHeight="1" x14ac:dyDescent="0.2">
      <c r="A8" s="123" t="s">
        <v>4</v>
      </c>
      <c r="B8" s="124"/>
      <c r="C8" s="124"/>
      <c r="D8" s="124"/>
      <c r="E8" s="124"/>
      <c r="F8" s="124"/>
      <c r="G8" s="124"/>
      <c r="H8" s="124"/>
      <c r="I8" s="124"/>
      <c r="J8" s="125"/>
    </row>
    <row r="9" spans="1:11" ht="17.25" customHeight="1" x14ac:dyDescent="0.2">
      <c r="A9" s="16" t="s">
        <v>5</v>
      </c>
      <c r="B9" s="4">
        <v>1</v>
      </c>
      <c r="C9" s="137" t="str">
        <f>IFERROR(VLOOKUP(B9,'[1]Validacion datos'!A2:B5,2,FALSE),"")</f>
        <v>DESARROLLO INSTITUCIONAL</v>
      </c>
      <c r="D9" s="137"/>
      <c r="E9" s="137"/>
      <c r="F9" s="137"/>
      <c r="G9" s="137"/>
      <c r="H9" s="137"/>
      <c r="I9" s="137"/>
      <c r="J9" s="137"/>
    </row>
    <row r="10" spans="1:11" ht="17.25" customHeight="1" x14ac:dyDescent="0.2">
      <c r="A10" s="16" t="s">
        <v>6</v>
      </c>
      <c r="B10" s="5">
        <v>1.4</v>
      </c>
      <c r="C10" s="137" t="str">
        <f>IFERROR(VLOOKUP(B10,'[1]Validacion datos'!A8:B26,2,FALSE),"")</f>
        <v>Seguridad y convivencia pacífica</v>
      </c>
      <c r="D10" s="137"/>
      <c r="E10" s="137"/>
      <c r="F10" s="137"/>
      <c r="G10" s="137"/>
      <c r="H10" s="137"/>
      <c r="I10" s="137"/>
      <c r="J10" s="137"/>
    </row>
    <row r="11" spans="1:11" ht="49.5" customHeight="1" x14ac:dyDescent="0.2">
      <c r="A11" s="16" t="s">
        <v>7</v>
      </c>
      <c r="B11" s="6" t="s">
        <v>76</v>
      </c>
      <c r="C11" s="162" t="str">
        <f>IFERROR(VLOOKUP(B11,'[1]Validacion datos'!D8:E64,2,FALSE),"")</f>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
      <c r="D11" s="163"/>
      <c r="E11" s="163"/>
      <c r="F11" s="163"/>
      <c r="G11" s="163"/>
      <c r="H11" s="163"/>
      <c r="I11" s="163"/>
      <c r="J11" s="164"/>
    </row>
    <row r="12" spans="1:11" ht="24.75" customHeight="1" x14ac:dyDescent="0.2">
      <c r="A12" s="123" t="s">
        <v>8</v>
      </c>
      <c r="B12" s="124"/>
      <c r="C12" s="124"/>
      <c r="D12" s="124"/>
      <c r="E12" s="124"/>
      <c r="F12" s="124"/>
      <c r="G12" s="124"/>
      <c r="H12" s="124"/>
      <c r="I12" s="124"/>
      <c r="J12" s="125"/>
    </row>
    <row r="13" spans="1:11" ht="23.25" customHeight="1" x14ac:dyDescent="0.2">
      <c r="A13" s="14" t="s">
        <v>9</v>
      </c>
      <c r="B13" s="150" t="s">
        <v>58</v>
      </c>
      <c r="C13" s="150"/>
      <c r="D13" s="150"/>
      <c r="E13" s="150"/>
      <c r="F13" s="150"/>
      <c r="G13" s="150"/>
      <c r="H13" s="150"/>
      <c r="I13" s="150"/>
      <c r="J13" s="151"/>
    </row>
    <row r="14" spans="1:11" ht="30" customHeight="1" x14ac:dyDescent="0.2">
      <c r="A14" s="17" t="s">
        <v>10</v>
      </c>
      <c r="B14" s="150" t="s">
        <v>83</v>
      </c>
      <c r="C14" s="150"/>
      <c r="D14" s="150"/>
      <c r="E14" s="150"/>
      <c r="F14" s="150"/>
      <c r="G14" s="150"/>
      <c r="H14" s="150"/>
      <c r="I14" s="150"/>
      <c r="J14" s="151"/>
    </row>
    <row r="15" spans="1:11" ht="28.5" customHeight="1" x14ac:dyDescent="0.2">
      <c r="A15" s="17" t="s">
        <v>93</v>
      </c>
      <c r="B15" s="150" t="s">
        <v>84</v>
      </c>
      <c r="C15" s="150"/>
      <c r="D15" s="150"/>
      <c r="E15" s="150"/>
      <c r="F15" s="150"/>
      <c r="G15" s="150"/>
      <c r="H15" s="150"/>
      <c r="I15" s="150"/>
      <c r="J15" s="151"/>
    </row>
    <row r="16" spans="1:11" ht="39.75" customHeight="1" x14ac:dyDescent="0.2">
      <c r="A16" s="17" t="s">
        <v>29</v>
      </c>
      <c r="B16" s="150" t="s">
        <v>85</v>
      </c>
      <c r="C16" s="150"/>
      <c r="D16" s="150"/>
      <c r="E16" s="150"/>
      <c r="F16" s="150"/>
      <c r="G16" s="150"/>
      <c r="H16" s="150"/>
      <c r="I16" s="150"/>
      <c r="J16" s="151"/>
      <c r="K16" s="1"/>
    </row>
    <row r="17" spans="1:11" ht="24.75" customHeight="1" x14ac:dyDescent="0.2">
      <c r="A17" s="123" t="s">
        <v>11</v>
      </c>
      <c r="B17" s="124"/>
      <c r="C17" s="124"/>
      <c r="D17" s="124"/>
      <c r="E17" s="124"/>
      <c r="F17" s="124"/>
      <c r="G17" s="124"/>
      <c r="H17" s="124"/>
      <c r="I17" s="124"/>
      <c r="J17" s="125"/>
    </row>
    <row r="18" spans="1:11" ht="24.75" customHeight="1" x14ac:dyDescent="0.2">
      <c r="A18" s="126" t="s">
        <v>12</v>
      </c>
      <c r="B18" s="127"/>
      <c r="C18" s="127"/>
      <c r="D18" s="127"/>
      <c r="E18" s="127"/>
      <c r="F18" s="127"/>
      <c r="G18" s="127"/>
      <c r="H18" s="127"/>
      <c r="I18" s="127"/>
      <c r="J18" s="128"/>
      <c r="K18" s="1"/>
    </row>
    <row r="19" spans="1:11" ht="54" customHeight="1" x14ac:dyDescent="0.2">
      <c r="A19" s="154" t="s">
        <v>13</v>
      </c>
      <c r="B19" s="155"/>
      <c r="C19" s="156" t="s">
        <v>14</v>
      </c>
      <c r="D19" s="157"/>
      <c r="E19" s="157"/>
      <c r="F19" s="157" t="s">
        <v>15</v>
      </c>
      <c r="G19" s="157"/>
      <c r="H19" s="155"/>
      <c r="I19" s="156" t="s">
        <v>16</v>
      </c>
      <c r="J19" s="158"/>
    </row>
    <row r="20" spans="1:11" s="8" customFormat="1" x14ac:dyDescent="0.2">
      <c r="A20" s="159">
        <v>98633000</v>
      </c>
      <c r="B20" s="111"/>
      <c r="C20" s="117">
        <f>+Tabla16[Financiera
(B)]</f>
        <v>99633000</v>
      </c>
      <c r="D20" s="118"/>
      <c r="E20" s="119"/>
      <c r="F20" s="117">
        <v>29452651.579999998</v>
      </c>
      <c r="G20" s="118"/>
      <c r="H20" s="119"/>
      <c r="I20" s="112">
        <f>+IF(F20&gt;0,F20/C20,0)</f>
        <v>0.29561140967350175</v>
      </c>
      <c r="J20" s="160"/>
      <c r="K20" s="7"/>
    </row>
    <row r="21" spans="1:11" ht="24.75" customHeight="1" x14ac:dyDescent="0.2">
      <c r="A21" s="126" t="s">
        <v>43</v>
      </c>
      <c r="B21" s="127"/>
      <c r="C21" s="127"/>
      <c r="D21" s="127"/>
      <c r="E21" s="127"/>
      <c r="F21" s="127"/>
      <c r="G21" s="127"/>
      <c r="H21" s="127"/>
      <c r="I21" s="127"/>
      <c r="J21" s="128"/>
      <c r="K21" s="1"/>
    </row>
    <row r="22" spans="1:11" ht="30" customHeight="1" x14ac:dyDescent="0.2">
      <c r="A22" s="18"/>
      <c r="B22" s="19"/>
      <c r="C22" s="114" t="s">
        <v>38</v>
      </c>
      <c r="D22" s="115"/>
      <c r="E22" s="114" t="s">
        <v>45</v>
      </c>
      <c r="F22" s="115"/>
      <c r="G22" s="114" t="s">
        <v>44</v>
      </c>
      <c r="H22" s="114"/>
      <c r="I22" s="114" t="s">
        <v>17</v>
      </c>
      <c r="J22" s="161"/>
    </row>
    <row r="23" spans="1:11" ht="38.25" x14ac:dyDescent="0.2">
      <c r="A23" s="9" t="s">
        <v>18</v>
      </c>
      <c r="B23" s="10" t="s">
        <v>19</v>
      </c>
      <c r="C23" s="10" t="s">
        <v>30</v>
      </c>
      <c r="D23" s="10" t="s">
        <v>31</v>
      </c>
      <c r="E23" s="10" t="s">
        <v>32</v>
      </c>
      <c r="F23" s="10" t="s">
        <v>33</v>
      </c>
      <c r="G23" s="10" t="s">
        <v>34</v>
      </c>
      <c r="H23" s="10" t="s">
        <v>35</v>
      </c>
      <c r="I23" s="10" t="s">
        <v>36</v>
      </c>
      <c r="J23" s="11" t="s">
        <v>37</v>
      </c>
    </row>
    <row r="24" spans="1:11" ht="80.25" customHeight="1" x14ac:dyDescent="0.2">
      <c r="A24" s="34" t="s">
        <v>105</v>
      </c>
      <c r="B24" s="33" t="s">
        <v>59</v>
      </c>
      <c r="C24" s="24">
        <v>216</v>
      </c>
      <c r="D24" s="68">
        <v>99633000</v>
      </c>
      <c r="E24" s="70">
        <v>54</v>
      </c>
      <c r="F24" s="69">
        <v>15804120.17</v>
      </c>
      <c r="G24" s="24">
        <v>49</v>
      </c>
      <c r="H24" s="22">
        <v>9099526.1799999997</v>
      </c>
      <c r="I24" s="25">
        <f>IF(G24&gt;0,G24/E24,0)</f>
        <v>0.90740740740740744</v>
      </c>
      <c r="J24" s="26">
        <f t="shared" ref="J24" si="0">IF(H24&gt;0,H24/F24,0)</f>
        <v>0.57576923499183941</v>
      </c>
    </row>
    <row r="25" spans="1:11" ht="24.75" customHeight="1" x14ac:dyDescent="0.2">
      <c r="A25" s="123" t="s">
        <v>20</v>
      </c>
      <c r="B25" s="124"/>
      <c r="C25" s="124"/>
      <c r="D25" s="124"/>
      <c r="E25" s="124"/>
      <c r="F25" s="124"/>
      <c r="G25" s="124"/>
      <c r="H25" s="124"/>
      <c r="I25" s="124"/>
      <c r="J25" s="125"/>
    </row>
    <row r="26" spans="1:11" ht="21.75" customHeight="1" x14ac:dyDescent="0.2">
      <c r="A26" s="126" t="s">
        <v>21</v>
      </c>
      <c r="B26" s="127"/>
      <c r="C26" s="127"/>
      <c r="D26" s="127"/>
      <c r="E26" s="127"/>
      <c r="F26" s="127"/>
      <c r="G26" s="127"/>
      <c r="H26" s="127"/>
      <c r="I26" s="127"/>
      <c r="J26" s="128"/>
      <c r="K26" s="1"/>
    </row>
    <row r="27" spans="1:11" ht="24" customHeight="1" x14ac:dyDescent="0.2">
      <c r="A27" s="30" t="s">
        <v>22</v>
      </c>
      <c r="B27" s="148" t="str">
        <f>+A24</f>
        <v>7749- Extranjeros residentes con estatus migratorio regulados a través de las naturalizaciones</v>
      </c>
      <c r="C27" s="148"/>
      <c r="D27" s="148"/>
      <c r="E27" s="148"/>
      <c r="F27" s="148"/>
      <c r="G27" s="148"/>
      <c r="H27" s="148"/>
      <c r="I27" s="148"/>
      <c r="J27" s="149"/>
    </row>
    <row r="28" spans="1:11" ht="39.75" customHeight="1" x14ac:dyDescent="0.2">
      <c r="A28" s="13" t="s">
        <v>23</v>
      </c>
      <c r="B28" s="150" t="s">
        <v>75</v>
      </c>
      <c r="C28" s="150"/>
      <c r="D28" s="150"/>
      <c r="E28" s="150"/>
      <c r="F28" s="150"/>
      <c r="G28" s="150"/>
      <c r="H28" s="150"/>
      <c r="I28" s="150"/>
      <c r="J28" s="151"/>
    </row>
    <row r="29" spans="1:11" ht="59.25" customHeight="1" x14ac:dyDescent="0.2">
      <c r="A29" s="13" t="s">
        <v>24</v>
      </c>
      <c r="B29" s="150" t="s">
        <v>117</v>
      </c>
      <c r="C29" s="150"/>
      <c r="D29" s="150"/>
      <c r="E29" s="150"/>
      <c r="F29" s="150"/>
      <c r="G29" s="150"/>
      <c r="H29" s="150"/>
      <c r="I29" s="150"/>
      <c r="J29" s="151"/>
    </row>
    <row r="30" spans="1:11" ht="66" customHeight="1" x14ac:dyDescent="0.2">
      <c r="A30" s="13" t="s">
        <v>25</v>
      </c>
      <c r="B30" s="152" t="s">
        <v>118</v>
      </c>
      <c r="C30" s="152"/>
      <c r="D30" s="152"/>
      <c r="E30" s="152"/>
      <c r="F30" s="152"/>
      <c r="G30" s="152"/>
      <c r="H30" s="152"/>
      <c r="I30" s="152"/>
      <c r="J30" s="153"/>
    </row>
    <row r="31" spans="1:11" ht="25.5" customHeight="1" x14ac:dyDescent="0.2">
      <c r="A31" s="123" t="s">
        <v>92</v>
      </c>
      <c r="B31" s="124"/>
      <c r="C31" s="124"/>
      <c r="D31" s="124"/>
      <c r="E31" s="124"/>
      <c r="F31" s="124"/>
      <c r="G31" s="124"/>
      <c r="H31" s="124"/>
      <c r="I31" s="124"/>
      <c r="J31" s="125"/>
    </row>
    <row r="32" spans="1:11" ht="24.75" customHeight="1" x14ac:dyDescent="0.2">
      <c r="A32" s="126" t="s">
        <v>26</v>
      </c>
      <c r="B32" s="127"/>
      <c r="C32" s="127"/>
      <c r="D32" s="127"/>
      <c r="E32" s="127"/>
      <c r="F32" s="127"/>
      <c r="G32" s="127"/>
      <c r="H32" s="127"/>
      <c r="I32" s="127"/>
      <c r="J32" s="128"/>
      <c r="K32" s="1"/>
    </row>
    <row r="33" spans="1:10" ht="27.75" customHeight="1" x14ac:dyDescent="0.2">
      <c r="A33" s="129"/>
      <c r="B33" s="130"/>
      <c r="C33" s="130"/>
      <c r="D33" s="130"/>
      <c r="E33" s="130"/>
      <c r="F33" s="130"/>
      <c r="G33" s="130"/>
      <c r="H33" s="130"/>
      <c r="I33" s="130"/>
      <c r="J33" s="131"/>
    </row>
    <row r="34" spans="1:10" x14ac:dyDescent="0.2">
      <c r="A34" s="12"/>
      <c r="B34" s="12"/>
      <c r="C34" s="12"/>
      <c r="D34" s="12"/>
      <c r="E34" s="12"/>
      <c r="F34" s="12"/>
      <c r="G34" s="12"/>
      <c r="H34" s="12"/>
      <c r="I34" s="12"/>
      <c r="J34" s="12"/>
    </row>
    <row r="36" spans="1:10" ht="15" thickBot="1" x14ac:dyDescent="0.25">
      <c r="A36" s="27" t="s">
        <v>39</v>
      </c>
      <c r="B36" s="28">
        <f>+A20</f>
        <v>98633000</v>
      </c>
      <c r="C36" s="29"/>
      <c r="D36" s="29"/>
      <c r="E36" s="29"/>
      <c r="F36" s="29"/>
      <c r="G36" s="120"/>
      <c r="H36" s="120"/>
      <c r="I36" s="120"/>
    </row>
    <row r="37" spans="1:10" x14ac:dyDescent="0.2">
      <c r="A37" s="27" t="s">
        <v>40</v>
      </c>
      <c r="B37" s="28">
        <f>+C20</f>
        <v>99633000</v>
      </c>
      <c r="C37" s="29"/>
      <c r="D37" s="29"/>
      <c r="E37" s="29"/>
      <c r="F37" s="29"/>
      <c r="G37" s="121" t="s">
        <v>55</v>
      </c>
      <c r="H37" s="121"/>
      <c r="I37" s="121"/>
    </row>
    <row r="38" spans="1:10" x14ac:dyDescent="0.2">
      <c r="A38" s="27" t="s">
        <v>41</v>
      </c>
      <c r="B38" s="28">
        <f>+F20</f>
        <v>29452651.579999998</v>
      </c>
      <c r="C38" s="29"/>
      <c r="D38" s="29"/>
      <c r="E38" s="29"/>
      <c r="F38" s="29"/>
      <c r="G38" s="122" t="s">
        <v>42</v>
      </c>
      <c r="H38" s="122"/>
      <c r="I38" s="122"/>
    </row>
  </sheetData>
  <mergeCells count="43">
    <mergeCell ref="B5:J5"/>
    <mergeCell ref="A1:J1"/>
    <mergeCell ref="A2:J2"/>
    <mergeCell ref="B3:J3"/>
    <mergeCell ref="B4:J4"/>
    <mergeCell ref="A17:J17"/>
    <mergeCell ref="B6:J6"/>
    <mergeCell ref="B7:J7"/>
    <mergeCell ref="A8:J8"/>
    <mergeCell ref="C9:J9"/>
    <mergeCell ref="C10:J10"/>
    <mergeCell ref="C11:J11"/>
    <mergeCell ref="A12:J12"/>
    <mergeCell ref="B13:J13"/>
    <mergeCell ref="B14:J14"/>
    <mergeCell ref="B15:J15"/>
    <mergeCell ref="B16:J16"/>
    <mergeCell ref="A25:J25"/>
    <mergeCell ref="A18:J18"/>
    <mergeCell ref="A19:B19"/>
    <mergeCell ref="C19:E19"/>
    <mergeCell ref="F19:H19"/>
    <mergeCell ref="I19:J19"/>
    <mergeCell ref="A20:B20"/>
    <mergeCell ref="C20:E20"/>
    <mergeCell ref="F20:H20"/>
    <mergeCell ref="I20:J20"/>
    <mergeCell ref="A21:J21"/>
    <mergeCell ref="C22:D22"/>
    <mergeCell ref="E22:F22"/>
    <mergeCell ref="G22:H22"/>
    <mergeCell ref="I22:J22"/>
    <mergeCell ref="A26:J26"/>
    <mergeCell ref="B27:J27"/>
    <mergeCell ref="B28:J28"/>
    <mergeCell ref="B29:J29"/>
    <mergeCell ref="B30:J30"/>
    <mergeCell ref="G36:I36"/>
    <mergeCell ref="G37:I37"/>
    <mergeCell ref="G38:I38"/>
    <mergeCell ref="A31:J31"/>
    <mergeCell ref="A32:J32"/>
    <mergeCell ref="A33:J33"/>
  </mergeCells>
  <dataValidations xWindow="1371" yWindow="335"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27:J27"/>
    <dataValidation allowBlank="1" showInputMessage="1" showErrorMessage="1" prompt="¿En qué consiste el producto? su objetivo" sqref="B28:J28"/>
    <dataValidation allowBlank="1" showInputMessage="1" showErrorMessage="1" prompt="1. Describir lo plasmado en el presupuesto_x000a_2. Describir lo alcanzado en términos financieros y de producción " sqref="B29:J29"/>
    <dataValidation allowBlank="1" showInputMessage="1" showErrorMessage="1" prompt="De existir desvío, explicar razones." sqref="B30:J30"/>
    <dataValidation allowBlank="1" showInputMessage="1" showErrorMessage="1" prompt="Oportunidades de mejora identificadas" sqref="A33:J34"/>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4"/>
    <dataValidation allowBlank="1" showInputMessage="1" showErrorMessage="1" prompt="Nombre del indicador" sqref="B23:B24"/>
    <dataValidation allowBlank="1" showInputMessage="1" showErrorMessage="1" prompt="Meta anual del indicador" sqref="E23:E24 C23:C24"/>
    <dataValidation allowBlank="1" showInputMessage="1" showErrorMessage="1" prompt="Monto presupuestado para el producto" sqref="F23:F24 D23:D24"/>
    <dataValidation allowBlank="1" showInputMessage="1" showErrorMessage="1" prompt="Meta alcanzada en el trimestre" sqref="G23:G24"/>
    <dataValidation allowBlank="1" showInputMessage="1" showErrorMessage="1" prompt="Monto ejecutado en el trimestre" sqref="H23:H24"/>
  </dataValidations>
  <pageMargins left="0.70866141732283472" right="0.70866141732283472" top="1.8897637795275593" bottom="0.74803149606299213" header="0.19685039370078741" footer="0.31496062992125984"/>
  <pageSetup scale="54" orientation="portrait" r:id="rId1"/>
  <headerFooter>
    <oddHeader>&amp;C
&amp;G
&amp;"Verdana,Negrita"&amp;10INFORME DE EVALUACIÓN TRIMESTRAL DE LAS
METAS FÍSICAS-FINANCIERAS
JULIO - SEPTIEMBRE 2023&amp;R
&amp;"Verdana,Negrita"&amp;10INF-PPP-05
Versión: 01</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1"/>
  <sheetViews>
    <sheetView tabSelected="1" topLeftCell="A27" zoomScaleNormal="100" zoomScaleSheetLayoutView="85" zoomScalePageLayoutView="85" workbookViewId="0">
      <selection sqref="A1:J41"/>
    </sheetView>
  </sheetViews>
  <sheetFormatPr baseColWidth="10" defaultRowHeight="14.25" x14ac:dyDescent="0.2"/>
  <cols>
    <col min="1" max="1" width="29.5703125" style="3" customWidth="1"/>
    <col min="2" max="2" width="17.85546875" style="3" bestFit="1" customWidth="1"/>
    <col min="3" max="3" width="12.7109375" style="3" customWidth="1"/>
    <col min="4" max="4" width="15" style="3" bestFit="1" customWidth="1"/>
    <col min="5" max="5" width="12.7109375" style="3" customWidth="1"/>
    <col min="6" max="6" width="18.42578125" style="3" customWidth="1"/>
    <col min="7" max="7" width="12.7109375" style="3" customWidth="1"/>
    <col min="8" max="8" width="15" style="3" bestFit="1" customWidth="1"/>
    <col min="9" max="10" width="12.7109375" style="3" customWidth="1"/>
    <col min="11" max="11" width="11.42578125" style="3"/>
    <col min="12" max="16384" width="11.42578125" style="2"/>
  </cols>
  <sheetData>
    <row r="1" spans="1:11" ht="26.25" customHeight="1" x14ac:dyDescent="0.2">
      <c r="A1" s="123" t="s">
        <v>69</v>
      </c>
      <c r="B1" s="124"/>
      <c r="C1" s="124"/>
      <c r="D1" s="124"/>
      <c r="E1" s="124"/>
      <c r="F1" s="124"/>
      <c r="G1" s="124"/>
      <c r="H1" s="124"/>
      <c r="I1" s="124"/>
      <c r="J1" s="125"/>
      <c r="K1" s="1"/>
    </row>
    <row r="2" spans="1:11" ht="26.25" customHeight="1" x14ac:dyDescent="0.2">
      <c r="A2" s="126" t="s">
        <v>0</v>
      </c>
      <c r="B2" s="127"/>
      <c r="C2" s="127"/>
      <c r="D2" s="127"/>
      <c r="E2" s="127"/>
      <c r="F2" s="127"/>
      <c r="G2" s="127"/>
      <c r="H2" s="127"/>
      <c r="I2" s="127"/>
      <c r="J2" s="128"/>
      <c r="K2" s="1"/>
    </row>
    <row r="3" spans="1:11" ht="21" customHeight="1" x14ac:dyDescent="0.2">
      <c r="A3" s="14" t="s">
        <v>1</v>
      </c>
      <c r="B3" s="144" t="s">
        <v>46</v>
      </c>
      <c r="C3" s="144"/>
      <c r="D3" s="144"/>
      <c r="E3" s="144"/>
      <c r="F3" s="144"/>
      <c r="G3" s="144"/>
      <c r="H3" s="144"/>
      <c r="I3" s="144"/>
      <c r="J3" s="144"/>
      <c r="K3" s="1"/>
    </row>
    <row r="4" spans="1:11" ht="21" customHeight="1" x14ac:dyDescent="0.2">
      <c r="A4" s="71" t="s">
        <v>27</v>
      </c>
      <c r="B4" s="144" t="s">
        <v>47</v>
      </c>
      <c r="C4" s="144"/>
      <c r="D4" s="144"/>
      <c r="E4" s="144"/>
      <c r="F4" s="144"/>
      <c r="G4" s="144"/>
      <c r="H4" s="144"/>
      <c r="I4" s="144"/>
      <c r="J4" s="144"/>
      <c r="K4" s="1"/>
    </row>
    <row r="5" spans="1:11" ht="21" customHeight="1" x14ac:dyDescent="0.2">
      <c r="A5" s="71" t="s">
        <v>28</v>
      </c>
      <c r="B5" s="144" t="s">
        <v>48</v>
      </c>
      <c r="C5" s="144"/>
      <c r="D5" s="144"/>
      <c r="E5" s="144"/>
      <c r="F5" s="144"/>
      <c r="G5" s="144"/>
      <c r="H5" s="144"/>
      <c r="I5" s="144"/>
      <c r="J5" s="144"/>
      <c r="K5" s="1"/>
    </row>
    <row r="6" spans="1:11" ht="46.5" customHeight="1" x14ac:dyDescent="0.2">
      <c r="A6" s="14" t="s">
        <v>2</v>
      </c>
      <c r="B6" s="146" t="s">
        <v>106</v>
      </c>
      <c r="C6" s="146"/>
      <c r="D6" s="146"/>
      <c r="E6" s="146"/>
      <c r="F6" s="146"/>
      <c r="G6" s="146"/>
      <c r="H6" s="146"/>
      <c r="I6" s="146"/>
      <c r="J6" s="146"/>
    </row>
    <row r="7" spans="1:11" ht="51" customHeight="1" x14ac:dyDescent="0.2">
      <c r="A7" s="14" t="s">
        <v>3</v>
      </c>
      <c r="B7" s="146" t="s">
        <v>57</v>
      </c>
      <c r="C7" s="146"/>
      <c r="D7" s="146"/>
      <c r="E7" s="146"/>
      <c r="F7" s="146"/>
      <c r="G7" s="146"/>
      <c r="H7" s="146"/>
      <c r="I7" s="146"/>
      <c r="J7" s="146"/>
    </row>
    <row r="8" spans="1:11" ht="26.25" customHeight="1" x14ac:dyDescent="0.2">
      <c r="A8" s="123" t="s">
        <v>4</v>
      </c>
      <c r="B8" s="124"/>
      <c r="C8" s="124"/>
      <c r="D8" s="124"/>
      <c r="E8" s="124"/>
      <c r="F8" s="124"/>
      <c r="G8" s="124"/>
      <c r="H8" s="124"/>
      <c r="I8" s="124"/>
      <c r="J8" s="125"/>
    </row>
    <row r="9" spans="1:11" ht="21" customHeight="1" x14ac:dyDescent="0.2">
      <c r="A9" s="16" t="s">
        <v>5</v>
      </c>
      <c r="B9" s="4">
        <v>1</v>
      </c>
      <c r="C9" s="137" t="str">
        <f>IFERROR(VLOOKUP(B9,'[1]Validacion datos'!A2:B5,2,FALSE),"")</f>
        <v>DESARROLLO INSTITUCIONAL</v>
      </c>
      <c r="D9" s="137"/>
      <c r="E9" s="137"/>
      <c r="F9" s="137"/>
      <c r="G9" s="137"/>
      <c r="H9" s="137"/>
      <c r="I9" s="137"/>
      <c r="J9" s="137"/>
    </row>
    <row r="10" spans="1:11" ht="21" customHeight="1" x14ac:dyDescent="0.2">
      <c r="A10" s="16" t="s">
        <v>6</v>
      </c>
      <c r="B10" s="5">
        <v>1.2</v>
      </c>
      <c r="C10" s="137" t="str">
        <f>IFERROR(VLOOKUP(B10,'[1]Validacion datos'!A8:B26,2,FALSE),"")</f>
        <v>Imperio de la ley y seguridad ciudadana</v>
      </c>
      <c r="D10" s="137"/>
      <c r="E10" s="137"/>
      <c r="F10" s="137"/>
      <c r="G10" s="137"/>
      <c r="H10" s="137"/>
      <c r="I10" s="137"/>
      <c r="J10" s="137"/>
    </row>
    <row r="11" spans="1:11" ht="49.5" customHeight="1" x14ac:dyDescent="0.2">
      <c r="A11" s="31" t="s">
        <v>7</v>
      </c>
      <c r="B11" s="6" t="s">
        <v>71</v>
      </c>
      <c r="C11" s="162"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63"/>
      <c r="E11" s="163"/>
      <c r="F11" s="163"/>
      <c r="G11" s="163"/>
      <c r="H11" s="163"/>
      <c r="I11" s="163"/>
      <c r="J11" s="164"/>
    </row>
    <row r="12" spans="1:11" ht="15" x14ac:dyDescent="0.2">
      <c r="A12" s="123" t="s">
        <v>8</v>
      </c>
      <c r="B12" s="124"/>
      <c r="C12" s="124"/>
      <c r="D12" s="124"/>
      <c r="E12" s="124"/>
      <c r="F12" s="124"/>
      <c r="G12" s="124"/>
      <c r="H12" s="124"/>
      <c r="I12" s="124"/>
      <c r="J12" s="125"/>
    </row>
    <row r="13" spans="1:11" ht="25.5" customHeight="1" x14ac:dyDescent="0.2">
      <c r="A13" s="14" t="s">
        <v>9</v>
      </c>
      <c r="B13" s="174" t="s">
        <v>61</v>
      </c>
      <c r="C13" s="174"/>
      <c r="D13" s="174"/>
      <c r="E13" s="174"/>
      <c r="F13" s="174"/>
      <c r="G13" s="174"/>
      <c r="H13" s="174"/>
      <c r="I13" s="174"/>
      <c r="J13" s="175"/>
    </row>
    <row r="14" spans="1:11" ht="62.25" customHeight="1" x14ac:dyDescent="0.2">
      <c r="A14" s="17" t="s">
        <v>10</v>
      </c>
      <c r="B14" s="150" t="s">
        <v>86</v>
      </c>
      <c r="C14" s="150"/>
      <c r="D14" s="150"/>
      <c r="E14" s="150"/>
      <c r="F14" s="150"/>
      <c r="G14" s="150"/>
      <c r="H14" s="150"/>
      <c r="I14" s="150"/>
      <c r="J14" s="151"/>
    </row>
    <row r="15" spans="1:11" ht="27.75" customHeight="1" x14ac:dyDescent="0.2">
      <c r="A15" s="17" t="s">
        <v>93</v>
      </c>
      <c r="B15" s="150" t="s">
        <v>87</v>
      </c>
      <c r="C15" s="150"/>
      <c r="D15" s="150"/>
      <c r="E15" s="150"/>
      <c r="F15" s="150"/>
      <c r="G15" s="150"/>
      <c r="H15" s="150"/>
      <c r="I15" s="150"/>
      <c r="J15" s="151"/>
    </row>
    <row r="16" spans="1:11" ht="41.25" customHeight="1" x14ac:dyDescent="0.2">
      <c r="A16" s="17" t="s">
        <v>29</v>
      </c>
      <c r="B16" s="150" t="s">
        <v>88</v>
      </c>
      <c r="C16" s="150"/>
      <c r="D16" s="150"/>
      <c r="E16" s="150"/>
      <c r="F16" s="150"/>
      <c r="G16" s="150"/>
      <c r="H16" s="150"/>
      <c r="I16" s="150"/>
      <c r="J16" s="151"/>
      <c r="K16" s="1"/>
    </row>
    <row r="17" spans="1:11" ht="26.25" customHeight="1" x14ac:dyDescent="0.2">
      <c r="A17" s="123" t="s">
        <v>11</v>
      </c>
      <c r="B17" s="124"/>
      <c r="C17" s="124"/>
      <c r="D17" s="124"/>
      <c r="E17" s="124"/>
      <c r="F17" s="124"/>
      <c r="G17" s="124"/>
      <c r="H17" s="124"/>
      <c r="I17" s="124"/>
      <c r="J17" s="125"/>
    </row>
    <row r="18" spans="1:11" ht="26.25" customHeight="1" x14ac:dyDescent="0.2">
      <c r="A18" s="126" t="s">
        <v>12</v>
      </c>
      <c r="B18" s="127"/>
      <c r="C18" s="127"/>
      <c r="D18" s="127"/>
      <c r="E18" s="127"/>
      <c r="F18" s="127"/>
      <c r="G18" s="127"/>
      <c r="H18" s="127"/>
      <c r="I18" s="127"/>
      <c r="J18" s="128"/>
      <c r="K18" s="1"/>
    </row>
    <row r="19" spans="1:11" ht="45" customHeight="1" x14ac:dyDescent="0.2">
      <c r="A19" s="176" t="s">
        <v>13</v>
      </c>
      <c r="B19" s="133"/>
      <c r="C19" s="134" t="s">
        <v>14</v>
      </c>
      <c r="D19" s="136"/>
      <c r="E19" s="136"/>
      <c r="F19" s="136" t="s">
        <v>15</v>
      </c>
      <c r="G19" s="136"/>
      <c r="H19" s="133"/>
      <c r="I19" s="134" t="s">
        <v>16</v>
      </c>
      <c r="J19" s="177"/>
    </row>
    <row r="20" spans="1:11" s="8" customFormat="1" x14ac:dyDescent="0.2">
      <c r="A20" s="159">
        <v>44136888</v>
      </c>
      <c r="B20" s="111"/>
      <c r="C20" s="117">
        <f>+Tabla167[Financiera
(B)]</f>
        <v>44136888</v>
      </c>
      <c r="D20" s="118"/>
      <c r="E20" s="119"/>
      <c r="F20" s="117">
        <v>20991165</v>
      </c>
      <c r="G20" s="118"/>
      <c r="H20" s="119"/>
      <c r="I20" s="112">
        <f>+IF(F20&gt;0,F20/C20,0)</f>
        <v>0.47559232087228259</v>
      </c>
      <c r="J20" s="160"/>
      <c r="K20" s="7"/>
    </row>
    <row r="21" spans="1:11" ht="26.25" customHeight="1" x14ac:dyDescent="0.2">
      <c r="A21" s="126" t="s">
        <v>43</v>
      </c>
      <c r="B21" s="127"/>
      <c r="C21" s="127"/>
      <c r="D21" s="127"/>
      <c r="E21" s="127"/>
      <c r="F21" s="127"/>
      <c r="G21" s="127"/>
      <c r="H21" s="127"/>
      <c r="I21" s="127"/>
      <c r="J21" s="128"/>
      <c r="K21" s="1"/>
    </row>
    <row r="22" spans="1:11" ht="30" customHeight="1" x14ac:dyDescent="0.2">
      <c r="A22" s="18"/>
      <c r="B22" s="19"/>
      <c r="C22" s="114" t="s">
        <v>38</v>
      </c>
      <c r="D22" s="115"/>
      <c r="E22" s="114" t="s">
        <v>45</v>
      </c>
      <c r="F22" s="115"/>
      <c r="G22" s="114" t="s">
        <v>44</v>
      </c>
      <c r="H22" s="114"/>
      <c r="I22" s="114" t="s">
        <v>17</v>
      </c>
      <c r="J22" s="161"/>
    </row>
    <row r="23" spans="1:11" ht="38.25" x14ac:dyDescent="0.2">
      <c r="A23" s="9" t="s">
        <v>18</v>
      </c>
      <c r="B23" s="10" t="s">
        <v>19</v>
      </c>
      <c r="C23" s="10" t="s">
        <v>30</v>
      </c>
      <c r="D23" s="10" t="s">
        <v>31</v>
      </c>
      <c r="E23" s="10" t="s">
        <v>32</v>
      </c>
      <c r="F23" s="10" t="s">
        <v>33</v>
      </c>
      <c r="G23" s="10" t="s">
        <v>34</v>
      </c>
      <c r="H23" s="10" t="s">
        <v>35</v>
      </c>
      <c r="I23" s="10" t="s">
        <v>36</v>
      </c>
      <c r="J23" s="11" t="s">
        <v>37</v>
      </c>
    </row>
    <row r="24" spans="1:11" ht="72" customHeight="1" x14ac:dyDescent="0.2">
      <c r="A24" s="34" t="s">
        <v>107</v>
      </c>
      <c r="B24" s="33" t="s">
        <v>60</v>
      </c>
      <c r="C24" s="21">
        <v>2000</v>
      </c>
      <c r="D24" s="22">
        <v>44136888</v>
      </c>
      <c r="E24" s="36">
        <v>0</v>
      </c>
      <c r="F24" s="23">
        <v>10659222</v>
      </c>
      <c r="G24" s="24">
        <v>0</v>
      </c>
      <c r="H24" s="22">
        <v>9513060.25</v>
      </c>
      <c r="I24" s="25">
        <f>IF(G24&gt;0,G24/E24,0)</f>
        <v>0</v>
      </c>
      <c r="J24" s="26">
        <f>IF(H24&gt;0,H24/F24,0)</f>
        <v>0.89247228831522596</v>
      </c>
    </row>
    <row r="25" spans="1:11" ht="26.25" customHeight="1" x14ac:dyDescent="0.2">
      <c r="A25" s="123" t="s">
        <v>20</v>
      </c>
      <c r="B25" s="124"/>
      <c r="C25" s="124"/>
      <c r="D25" s="124"/>
      <c r="E25" s="124"/>
      <c r="F25" s="124"/>
      <c r="G25" s="124"/>
      <c r="H25" s="124"/>
      <c r="I25" s="124"/>
      <c r="J25" s="125"/>
    </row>
    <row r="26" spans="1:11" ht="26.25" customHeight="1" x14ac:dyDescent="0.2">
      <c r="A26" s="126" t="s">
        <v>21</v>
      </c>
      <c r="B26" s="127"/>
      <c r="C26" s="127"/>
      <c r="D26" s="127"/>
      <c r="E26" s="127"/>
      <c r="F26" s="127"/>
      <c r="G26" s="127"/>
      <c r="H26" s="127"/>
      <c r="I26" s="127"/>
      <c r="J26" s="128"/>
      <c r="K26" s="1"/>
    </row>
    <row r="27" spans="1:11" ht="25.5" customHeight="1" x14ac:dyDescent="0.2">
      <c r="A27" s="30" t="s">
        <v>22</v>
      </c>
      <c r="B27" s="148" t="str">
        <f>+A24</f>
        <v>7750- Jóvenes estudiantes reciben formación como Policías Auxiliares.</v>
      </c>
      <c r="C27" s="148"/>
      <c r="D27" s="148"/>
      <c r="E27" s="148"/>
      <c r="F27" s="148"/>
      <c r="G27" s="148"/>
      <c r="H27" s="148"/>
      <c r="I27" s="148"/>
      <c r="J27" s="149"/>
    </row>
    <row r="28" spans="1:11" ht="60" customHeight="1" x14ac:dyDescent="0.2">
      <c r="A28" s="13" t="s">
        <v>23</v>
      </c>
      <c r="B28" s="150" t="s">
        <v>74</v>
      </c>
      <c r="C28" s="150"/>
      <c r="D28" s="150"/>
      <c r="E28" s="150"/>
      <c r="F28" s="150"/>
      <c r="G28" s="150"/>
      <c r="H28" s="150"/>
      <c r="I28" s="150"/>
      <c r="J28" s="151"/>
    </row>
    <row r="29" spans="1:11" ht="31.5" customHeight="1" x14ac:dyDescent="0.2">
      <c r="A29" s="13" t="s">
        <v>24</v>
      </c>
      <c r="B29" s="150" t="s">
        <v>63</v>
      </c>
      <c r="C29" s="150"/>
      <c r="D29" s="150"/>
      <c r="E29" s="150"/>
      <c r="F29" s="150"/>
      <c r="G29" s="150"/>
      <c r="H29" s="150"/>
      <c r="I29" s="150"/>
      <c r="J29" s="151"/>
    </row>
    <row r="30" spans="1:11" ht="75" customHeight="1" x14ac:dyDescent="0.2">
      <c r="A30" s="13" t="s">
        <v>25</v>
      </c>
      <c r="B30" s="152" t="s">
        <v>119</v>
      </c>
      <c r="C30" s="152"/>
      <c r="D30" s="152"/>
      <c r="E30" s="152"/>
      <c r="F30" s="152"/>
      <c r="G30" s="152"/>
      <c r="H30" s="152"/>
      <c r="I30" s="152"/>
      <c r="J30" s="153"/>
    </row>
    <row r="31" spans="1:11" x14ac:dyDescent="0.2">
      <c r="A31" s="171" t="s">
        <v>120</v>
      </c>
      <c r="B31" s="172"/>
      <c r="C31" s="172"/>
      <c r="D31" s="172"/>
      <c r="E31" s="172"/>
      <c r="F31" s="172"/>
      <c r="G31" s="172"/>
      <c r="H31" s="172"/>
      <c r="I31" s="172"/>
      <c r="J31" s="173"/>
    </row>
    <row r="32" spans="1:11" ht="15" customHeight="1" x14ac:dyDescent="0.2">
      <c r="A32" s="165" t="s">
        <v>26</v>
      </c>
      <c r="B32" s="166"/>
      <c r="C32" s="166"/>
      <c r="D32" s="166"/>
      <c r="E32" s="166"/>
      <c r="F32" s="166"/>
      <c r="G32" s="166"/>
      <c r="H32" s="166"/>
      <c r="I32" s="166"/>
      <c r="J32" s="167"/>
      <c r="K32" s="1"/>
    </row>
    <row r="33" spans="1:10" ht="12" customHeight="1" x14ac:dyDescent="0.2">
      <c r="A33" s="168"/>
      <c r="B33" s="169"/>
      <c r="C33" s="169"/>
      <c r="D33" s="169"/>
      <c r="E33" s="169"/>
      <c r="F33" s="169"/>
      <c r="G33" s="169"/>
      <c r="H33" s="169"/>
      <c r="I33" s="169"/>
      <c r="J33" s="170"/>
    </row>
    <row r="34" spans="1:10" ht="12" customHeight="1" x14ac:dyDescent="0.2">
      <c r="A34" s="83"/>
      <c r="B34" s="83"/>
      <c r="C34" s="83"/>
      <c r="D34" s="83"/>
      <c r="E34" s="83"/>
      <c r="F34" s="83"/>
      <c r="G34" s="83"/>
      <c r="H34" s="83"/>
      <c r="I34" s="83"/>
      <c r="J34" s="83"/>
    </row>
    <row r="35" spans="1:10" ht="12" customHeight="1" x14ac:dyDescent="0.2">
      <c r="A35" s="83"/>
      <c r="B35" s="83"/>
      <c r="C35" s="83"/>
      <c r="D35" s="83"/>
      <c r="E35" s="83"/>
      <c r="F35" s="83"/>
      <c r="G35" s="83"/>
      <c r="H35" s="83"/>
      <c r="I35" s="83"/>
      <c r="J35" s="83"/>
    </row>
    <row r="36" spans="1:10" x14ac:dyDescent="0.2">
      <c r="A36" s="72"/>
      <c r="B36" s="72"/>
      <c r="C36" s="72"/>
      <c r="D36" s="72"/>
      <c r="E36" s="72"/>
      <c r="F36" s="72"/>
      <c r="G36" s="72"/>
      <c r="H36" s="72"/>
      <c r="I36" s="72"/>
      <c r="J36" s="72"/>
    </row>
    <row r="37" spans="1:10" x14ac:dyDescent="0.2">
      <c r="A37" s="29"/>
      <c r="B37" s="29"/>
      <c r="C37" s="29"/>
      <c r="D37" s="29"/>
      <c r="E37" s="29"/>
      <c r="F37" s="29"/>
      <c r="G37" s="29"/>
      <c r="H37" s="29"/>
      <c r="I37" s="29"/>
      <c r="J37" s="29"/>
    </row>
    <row r="38" spans="1:10" ht="15" thickBot="1" x14ac:dyDescent="0.25">
      <c r="A38" s="27" t="s">
        <v>39</v>
      </c>
      <c r="B38" s="28">
        <f>+A20</f>
        <v>44136888</v>
      </c>
      <c r="C38" s="29"/>
      <c r="D38" s="29"/>
      <c r="E38" s="29"/>
      <c r="F38" s="29"/>
      <c r="G38" s="120"/>
      <c r="H38" s="120"/>
      <c r="I38" s="120"/>
      <c r="J38" s="29"/>
    </row>
    <row r="39" spans="1:10" x14ac:dyDescent="0.2">
      <c r="A39" s="27" t="s">
        <v>40</v>
      </c>
      <c r="B39" s="28">
        <f>+C20</f>
        <v>44136888</v>
      </c>
      <c r="C39" s="29"/>
      <c r="D39" s="29"/>
      <c r="E39" s="29"/>
      <c r="F39" s="29"/>
      <c r="G39" s="121" t="s">
        <v>55</v>
      </c>
      <c r="H39" s="121"/>
      <c r="I39" s="121"/>
    </row>
    <row r="40" spans="1:10" x14ac:dyDescent="0.2">
      <c r="A40" s="27" t="s">
        <v>41</v>
      </c>
      <c r="B40" s="28">
        <f>+F20</f>
        <v>20991165</v>
      </c>
      <c r="C40" s="29"/>
      <c r="D40" s="29"/>
      <c r="E40" s="29"/>
      <c r="F40" s="29"/>
      <c r="G40" s="122" t="s">
        <v>42</v>
      </c>
      <c r="H40" s="122"/>
      <c r="I40" s="122"/>
      <c r="J40" s="29"/>
    </row>
    <row r="41" spans="1:10" x14ac:dyDescent="0.2">
      <c r="A41" s="29"/>
      <c r="B41" s="29"/>
      <c r="C41" s="29"/>
      <c r="D41" s="29"/>
      <c r="E41" s="29"/>
      <c r="F41" s="29"/>
      <c r="G41" s="29"/>
      <c r="H41" s="29"/>
      <c r="I41" s="29"/>
    </row>
  </sheetData>
  <mergeCells count="43">
    <mergeCell ref="C11:J11"/>
    <mergeCell ref="A1:J1"/>
    <mergeCell ref="A2:J2"/>
    <mergeCell ref="B3:J3"/>
    <mergeCell ref="B4:J4"/>
    <mergeCell ref="B5:J5"/>
    <mergeCell ref="B6:J6"/>
    <mergeCell ref="B7:J7"/>
    <mergeCell ref="A8:J8"/>
    <mergeCell ref="C9:J9"/>
    <mergeCell ref="C10:J10"/>
    <mergeCell ref="A20:B20"/>
    <mergeCell ref="C20:E20"/>
    <mergeCell ref="F20:H20"/>
    <mergeCell ref="I20:J20"/>
    <mergeCell ref="A12:J12"/>
    <mergeCell ref="B13:J13"/>
    <mergeCell ref="B14:J14"/>
    <mergeCell ref="B15:J15"/>
    <mergeCell ref="B16:J16"/>
    <mergeCell ref="A17:J17"/>
    <mergeCell ref="A18:J18"/>
    <mergeCell ref="A19:B19"/>
    <mergeCell ref="C19:E19"/>
    <mergeCell ref="F19:H19"/>
    <mergeCell ref="I19:J19"/>
    <mergeCell ref="A31:J31"/>
    <mergeCell ref="A21:J21"/>
    <mergeCell ref="C22:D22"/>
    <mergeCell ref="E22:F22"/>
    <mergeCell ref="G22:H22"/>
    <mergeCell ref="I22:J22"/>
    <mergeCell ref="A25:J25"/>
    <mergeCell ref="A26:J26"/>
    <mergeCell ref="B27:J27"/>
    <mergeCell ref="B28:J28"/>
    <mergeCell ref="B29:J29"/>
    <mergeCell ref="B30:J30"/>
    <mergeCell ref="A32:J32"/>
    <mergeCell ref="A33:J33"/>
    <mergeCell ref="G38:I38"/>
    <mergeCell ref="G39:I39"/>
    <mergeCell ref="G40:I40"/>
  </mergeCells>
  <dataValidations xWindow="994" yWindow="879" count="16">
    <dataValidation allowBlank="1" showInputMessage="1" showErrorMessage="1" prompt="Monto ejecutado en el trimestre" sqref="H23:H24"/>
    <dataValidation allowBlank="1" showInputMessage="1" showErrorMessage="1" prompt="Meta alcanzada en el trimestre" sqref="G23:G24"/>
    <dataValidation allowBlank="1" showInputMessage="1" showErrorMessage="1" prompt="Monto presupuestado para el producto" sqref="F23:F24 D23:D24"/>
    <dataValidation allowBlank="1" showInputMessage="1" showErrorMessage="1" prompt="Meta anual del indicador" sqref="E23:E24 C23:C24"/>
    <dataValidation allowBlank="1" showInputMessage="1" showErrorMessage="1" prompt="Nombre del indicador" sqref="B23:B24"/>
    <dataValidation allowBlank="1" showInputMessage="1" showErrorMessage="1" prompt="Nombre de cada producto" sqref="A23:A24"/>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33:J36"/>
    <dataValidation allowBlank="1" showInputMessage="1" showErrorMessage="1" prompt="De existir desvío, explicar razones." sqref="B30:J30"/>
    <dataValidation allowBlank="1" showInputMessage="1" showErrorMessage="1" prompt="1. Describir lo plasmado en el presupuesto_x000a_2. Describir lo alcanzado en términos financieros y de producción " sqref="B29:J29"/>
    <dataValidation allowBlank="1" showInputMessage="1" showErrorMessage="1" prompt="¿En qué consiste el producto? su objetivo" sqref="B28:J28"/>
    <dataValidation allowBlank="1" showInputMessage="1" showErrorMessage="1" prompt="Nombre del producto" sqref="B27:J27"/>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s>
  <pageMargins left="0.70866141732283472" right="0.70866141732283472" top="1.7322834645669292" bottom="0.74803149606299213" header="0.15748031496062992" footer="0.31496062992125984"/>
  <pageSetup scale="53" orientation="portrait" r:id="rId1"/>
  <headerFooter>
    <oddHeader>&amp;C
&amp;G
&amp;"Verdana,Negrita"&amp;10INFORME DE EVALUACIÓN TRIMESTRAL DE LAS
METAS FÍSICAS-FINANCIERAS
JULIO - SEPTIEMBRE 2023&amp;R
&amp;"Verdana,Negrita"&amp;10INF-PPP-05
Versión: 01</oddHeader>
  </headerFooter>
  <legacy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0"/>
  <sheetViews>
    <sheetView showGridLines="0" topLeftCell="A49" zoomScaleNormal="100" zoomScaleSheetLayoutView="85" workbookViewId="0">
      <selection sqref="A1:J60"/>
    </sheetView>
  </sheetViews>
  <sheetFormatPr baseColWidth="10" defaultRowHeight="14.25" x14ac:dyDescent="0.2"/>
  <cols>
    <col min="1" max="1" width="31.85546875" style="3" bestFit="1" customWidth="1"/>
    <col min="2" max="2" width="21.5703125" style="3" bestFit="1" customWidth="1"/>
    <col min="3" max="3" width="12.7109375" style="3" customWidth="1"/>
    <col min="4" max="4" width="16.140625" style="3" bestFit="1" customWidth="1"/>
    <col min="5" max="5" width="9.5703125" style="3" bestFit="1" customWidth="1"/>
    <col min="6" max="6" width="15.7109375" style="3" bestFit="1" customWidth="1"/>
    <col min="7" max="7" width="12.7109375" style="3" customWidth="1"/>
    <col min="8" max="8" width="15" style="3" bestFit="1" customWidth="1"/>
    <col min="9" max="10" width="12.7109375" style="3" customWidth="1"/>
    <col min="11" max="11" width="11.42578125" style="3"/>
    <col min="12" max="16384" width="11.42578125" style="2"/>
  </cols>
  <sheetData>
    <row r="1" spans="1:11" ht="15" x14ac:dyDescent="0.2">
      <c r="A1" s="101" t="s">
        <v>69</v>
      </c>
      <c r="B1" s="102"/>
      <c r="C1" s="102"/>
      <c r="D1" s="102"/>
      <c r="E1" s="102"/>
      <c r="F1" s="102"/>
      <c r="G1" s="102"/>
      <c r="H1" s="102"/>
      <c r="I1" s="102"/>
      <c r="J1" s="103"/>
      <c r="K1" s="1"/>
    </row>
    <row r="2" spans="1:11" ht="15" x14ac:dyDescent="0.2">
      <c r="A2" s="40" t="s">
        <v>0</v>
      </c>
      <c r="B2" s="41"/>
      <c r="C2" s="41"/>
      <c r="D2" s="41"/>
      <c r="E2" s="41"/>
      <c r="F2" s="41"/>
      <c r="G2" s="41"/>
      <c r="H2" s="41"/>
      <c r="I2" s="41"/>
      <c r="J2" s="42"/>
      <c r="K2" s="1"/>
    </row>
    <row r="3" spans="1:11" x14ac:dyDescent="0.2">
      <c r="A3" s="43" t="s">
        <v>1</v>
      </c>
      <c r="B3" s="144" t="s">
        <v>46</v>
      </c>
      <c r="C3" s="144"/>
      <c r="D3" s="144"/>
      <c r="E3" s="144"/>
      <c r="F3" s="144"/>
      <c r="G3" s="144"/>
      <c r="H3" s="144"/>
      <c r="I3" s="144"/>
      <c r="J3" s="145"/>
      <c r="K3" s="1"/>
    </row>
    <row r="4" spans="1:11" ht="15" customHeight="1" x14ac:dyDescent="0.2">
      <c r="A4" s="44" t="s">
        <v>27</v>
      </c>
      <c r="B4" s="144" t="s">
        <v>47</v>
      </c>
      <c r="C4" s="144"/>
      <c r="D4" s="144"/>
      <c r="E4" s="144"/>
      <c r="F4" s="144"/>
      <c r="G4" s="144"/>
      <c r="H4" s="144"/>
      <c r="I4" s="144"/>
      <c r="J4" s="145"/>
      <c r="K4" s="1"/>
    </row>
    <row r="5" spans="1:11" x14ac:dyDescent="0.2">
      <c r="A5" s="44" t="s">
        <v>28</v>
      </c>
      <c r="B5" s="144" t="s">
        <v>48</v>
      </c>
      <c r="C5" s="144"/>
      <c r="D5" s="144"/>
      <c r="E5" s="144"/>
      <c r="F5" s="144"/>
      <c r="G5" s="144"/>
      <c r="H5" s="144"/>
      <c r="I5" s="144"/>
      <c r="J5" s="145"/>
      <c r="K5" s="1"/>
    </row>
    <row r="6" spans="1:11" ht="55.5" customHeight="1" x14ac:dyDescent="0.2">
      <c r="A6" s="43" t="s">
        <v>2</v>
      </c>
      <c r="B6" s="146" t="s">
        <v>56</v>
      </c>
      <c r="C6" s="146"/>
      <c r="D6" s="146"/>
      <c r="E6" s="146"/>
      <c r="F6" s="146"/>
      <c r="G6" s="146"/>
      <c r="H6" s="146"/>
      <c r="I6" s="146"/>
      <c r="J6" s="147"/>
    </row>
    <row r="7" spans="1:11" ht="56.25" customHeight="1" x14ac:dyDescent="0.2">
      <c r="A7" s="43" t="s">
        <v>3</v>
      </c>
      <c r="B7" s="146" t="s">
        <v>57</v>
      </c>
      <c r="C7" s="146"/>
      <c r="D7" s="146"/>
      <c r="E7" s="146"/>
      <c r="F7" s="146"/>
      <c r="G7" s="146"/>
      <c r="H7" s="146"/>
      <c r="I7" s="146"/>
      <c r="J7" s="147"/>
    </row>
    <row r="8" spans="1:11" ht="15" x14ac:dyDescent="0.2">
      <c r="A8" s="107" t="s">
        <v>4</v>
      </c>
      <c r="B8" s="108"/>
      <c r="C8" s="108"/>
      <c r="D8" s="108"/>
      <c r="E8" s="108"/>
      <c r="F8" s="108"/>
      <c r="G8" s="108"/>
      <c r="H8" s="108"/>
      <c r="I8" s="108"/>
      <c r="J8" s="109"/>
    </row>
    <row r="9" spans="1:11" x14ac:dyDescent="0.2">
      <c r="A9" s="45" t="s">
        <v>5</v>
      </c>
      <c r="B9" s="4">
        <v>1</v>
      </c>
      <c r="C9" s="137" t="str">
        <f>IFERROR(VLOOKUP(B9,'[1]Validacion datos'!A2:B5,2,FALSE),"")</f>
        <v>DESARROLLO INSTITUCIONAL</v>
      </c>
      <c r="D9" s="137"/>
      <c r="E9" s="137"/>
      <c r="F9" s="137"/>
      <c r="G9" s="137"/>
      <c r="H9" s="137"/>
      <c r="I9" s="137"/>
      <c r="J9" s="138"/>
    </row>
    <row r="10" spans="1:11" x14ac:dyDescent="0.2">
      <c r="A10" s="45" t="s">
        <v>6</v>
      </c>
      <c r="B10" s="5">
        <v>1.2</v>
      </c>
      <c r="C10" s="137" t="str">
        <f>IFERROR(VLOOKUP(B10,'[1]Validacion datos'!A8:B26,2,FALSE),"")</f>
        <v>Imperio de la ley y seguridad ciudadana</v>
      </c>
      <c r="D10" s="137"/>
      <c r="E10" s="137"/>
      <c r="F10" s="137"/>
      <c r="G10" s="137"/>
      <c r="H10" s="137"/>
      <c r="I10" s="137"/>
      <c r="J10" s="138"/>
    </row>
    <row r="11" spans="1:11" ht="49.5" customHeight="1" x14ac:dyDescent="0.2">
      <c r="A11" s="45" t="s">
        <v>7</v>
      </c>
      <c r="B11" s="6" t="s">
        <v>71</v>
      </c>
      <c r="C11" s="139"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40"/>
      <c r="E11" s="140"/>
      <c r="F11" s="140"/>
      <c r="G11" s="140"/>
      <c r="H11" s="140"/>
      <c r="I11" s="140"/>
      <c r="J11" s="141"/>
    </row>
    <row r="12" spans="1:11" ht="15" x14ac:dyDescent="0.2">
      <c r="A12" s="107" t="s">
        <v>8</v>
      </c>
      <c r="B12" s="108"/>
      <c r="C12" s="108"/>
      <c r="D12" s="108"/>
      <c r="E12" s="108"/>
      <c r="F12" s="108"/>
      <c r="G12" s="108"/>
      <c r="H12" s="108"/>
      <c r="I12" s="108"/>
      <c r="J12" s="109"/>
    </row>
    <row r="13" spans="1:11" x14ac:dyDescent="0.2">
      <c r="A13" s="43" t="s">
        <v>9</v>
      </c>
      <c r="B13" s="142" t="s">
        <v>62</v>
      </c>
      <c r="C13" s="142"/>
      <c r="D13" s="142"/>
      <c r="E13" s="142"/>
      <c r="F13" s="142"/>
      <c r="G13" s="142"/>
      <c r="H13" s="142"/>
      <c r="I13" s="142"/>
      <c r="J13" s="143"/>
    </row>
    <row r="14" spans="1:11" ht="53.25" customHeight="1" x14ac:dyDescent="0.2">
      <c r="A14" s="46" t="s">
        <v>10</v>
      </c>
      <c r="B14" s="99" t="s">
        <v>89</v>
      </c>
      <c r="C14" s="99"/>
      <c r="D14" s="99"/>
      <c r="E14" s="99"/>
      <c r="F14" s="99"/>
      <c r="G14" s="99"/>
      <c r="H14" s="99"/>
      <c r="I14" s="99"/>
      <c r="J14" s="100"/>
    </row>
    <row r="15" spans="1:11" ht="30.75" customHeight="1" x14ac:dyDescent="0.2">
      <c r="A15" s="46" t="s">
        <v>93</v>
      </c>
      <c r="B15" s="99" t="s">
        <v>90</v>
      </c>
      <c r="C15" s="99"/>
      <c r="D15" s="99"/>
      <c r="E15" s="99"/>
      <c r="F15" s="99"/>
      <c r="G15" s="99"/>
      <c r="H15" s="99"/>
      <c r="I15" s="99"/>
      <c r="J15" s="100"/>
    </row>
    <row r="16" spans="1:11" ht="28.5" customHeight="1" x14ac:dyDescent="0.2">
      <c r="A16" s="46" t="s">
        <v>29</v>
      </c>
      <c r="B16" s="99" t="s">
        <v>91</v>
      </c>
      <c r="C16" s="99"/>
      <c r="D16" s="99"/>
      <c r="E16" s="99"/>
      <c r="F16" s="99"/>
      <c r="G16" s="99"/>
      <c r="H16" s="99"/>
      <c r="I16" s="99"/>
      <c r="J16" s="100"/>
      <c r="K16" s="1"/>
    </row>
    <row r="17" spans="1:11" ht="15" x14ac:dyDescent="0.2">
      <c r="A17" s="107" t="s">
        <v>11</v>
      </c>
      <c r="B17" s="108"/>
      <c r="C17" s="108"/>
      <c r="D17" s="108"/>
      <c r="E17" s="108"/>
      <c r="F17" s="108"/>
      <c r="G17" s="108"/>
      <c r="H17" s="108"/>
      <c r="I17" s="108"/>
      <c r="J17" s="109"/>
    </row>
    <row r="18" spans="1:11" ht="15" x14ac:dyDescent="0.2">
      <c r="A18" s="40" t="s">
        <v>12</v>
      </c>
      <c r="B18" s="41"/>
      <c r="C18" s="41"/>
      <c r="D18" s="41"/>
      <c r="E18" s="41"/>
      <c r="F18" s="41"/>
      <c r="G18" s="41"/>
      <c r="H18" s="41"/>
      <c r="I18" s="41"/>
      <c r="J18" s="42"/>
      <c r="K18" s="1"/>
    </row>
    <row r="19" spans="1:11" ht="69" customHeight="1" x14ac:dyDescent="0.2">
      <c r="A19" s="201" t="s">
        <v>13</v>
      </c>
      <c r="B19" s="155"/>
      <c r="C19" s="156" t="s">
        <v>14</v>
      </c>
      <c r="D19" s="157"/>
      <c r="E19" s="157"/>
      <c r="F19" s="157" t="s">
        <v>15</v>
      </c>
      <c r="G19" s="157"/>
      <c r="H19" s="155"/>
      <c r="I19" s="156" t="s">
        <v>16</v>
      </c>
      <c r="J19" s="202"/>
    </row>
    <row r="20" spans="1:11" s="8" customFormat="1" x14ac:dyDescent="0.2">
      <c r="A20" s="110">
        <v>1298300000</v>
      </c>
      <c r="B20" s="111"/>
      <c r="C20" s="117">
        <f>+SUM(Tabla18[Financiera
(B)])</f>
        <v>1317300000</v>
      </c>
      <c r="D20" s="118"/>
      <c r="E20" s="119"/>
      <c r="F20" s="117">
        <v>523352471.48000002</v>
      </c>
      <c r="G20" s="118"/>
      <c r="H20" s="119"/>
      <c r="I20" s="112">
        <f>+IF(F20&gt;0,F20/C20,0)</f>
        <v>0.39729178735291887</v>
      </c>
      <c r="J20" s="113"/>
      <c r="K20" s="7"/>
    </row>
    <row r="21" spans="1:11" ht="15" x14ac:dyDescent="0.2">
      <c r="A21" s="40" t="s">
        <v>43</v>
      </c>
      <c r="B21" s="32"/>
      <c r="C21" s="32"/>
      <c r="D21" s="32"/>
      <c r="E21" s="32"/>
      <c r="F21" s="32"/>
      <c r="G21" s="32"/>
      <c r="H21" s="32"/>
      <c r="I21" s="32"/>
      <c r="J21" s="47"/>
      <c r="K21" s="1"/>
    </row>
    <row r="22" spans="1:11" ht="32.25" customHeight="1" x14ac:dyDescent="0.2">
      <c r="A22" s="48"/>
      <c r="B22" s="49"/>
      <c r="C22" s="114" t="s">
        <v>38</v>
      </c>
      <c r="D22" s="115"/>
      <c r="E22" s="114" t="s">
        <v>45</v>
      </c>
      <c r="F22" s="115"/>
      <c r="G22" s="114" t="s">
        <v>44</v>
      </c>
      <c r="H22" s="114"/>
      <c r="I22" s="114" t="s">
        <v>17</v>
      </c>
      <c r="J22" s="116"/>
    </row>
    <row r="23" spans="1:11" ht="48" customHeight="1" x14ac:dyDescent="0.2">
      <c r="A23" s="50" t="s">
        <v>18</v>
      </c>
      <c r="B23" s="10" t="s">
        <v>19</v>
      </c>
      <c r="C23" s="10" t="s">
        <v>30</v>
      </c>
      <c r="D23" s="10" t="s">
        <v>31</v>
      </c>
      <c r="E23" s="10" t="s">
        <v>32</v>
      </c>
      <c r="F23" s="10" t="s">
        <v>33</v>
      </c>
      <c r="G23" s="10" t="s">
        <v>34</v>
      </c>
      <c r="H23" s="10" t="s">
        <v>35</v>
      </c>
      <c r="I23" s="10" t="s">
        <v>36</v>
      </c>
      <c r="J23" s="51" t="s">
        <v>37</v>
      </c>
    </row>
    <row r="24" spans="1:11" x14ac:dyDescent="0.2">
      <c r="A24" s="52" t="s">
        <v>94</v>
      </c>
      <c r="B24" s="20" t="s">
        <v>63</v>
      </c>
      <c r="C24" s="21" t="s">
        <v>63</v>
      </c>
      <c r="D24" s="22">
        <v>107864941</v>
      </c>
      <c r="E24" s="23" t="s">
        <v>63</v>
      </c>
      <c r="F24" s="23">
        <v>1411694</v>
      </c>
      <c r="G24" s="24" t="s">
        <v>63</v>
      </c>
      <c r="H24" s="22">
        <v>1411694</v>
      </c>
      <c r="I24" s="25" t="s">
        <v>63</v>
      </c>
      <c r="J24" s="53">
        <f t="shared" ref="J24:J28" si="0">IF(H24&gt;0,H24/F24,0)</f>
        <v>1</v>
      </c>
    </row>
    <row r="25" spans="1:11" ht="63.75" x14ac:dyDescent="0.2">
      <c r="A25" s="54" t="s">
        <v>108</v>
      </c>
      <c r="B25" s="33" t="s">
        <v>64</v>
      </c>
      <c r="C25" s="21">
        <v>12500</v>
      </c>
      <c r="D25" s="22">
        <v>264772385</v>
      </c>
      <c r="E25" s="36">
        <v>3000</v>
      </c>
      <c r="F25" s="23">
        <v>50397610.5</v>
      </c>
      <c r="G25" s="24">
        <v>2963</v>
      </c>
      <c r="H25" s="22">
        <v>31402895.960000001</v>
      </c>
      <c r="I25" s="25">
        <f t="shared" ref="I25:I28" si="1">IF(G25&gt;0,G25/E25,0)</f>
        <v>0.98766666666666669</v>
      </c>
      <c r="J25" s="53">
        <f t="shared" si="0"/>
        <v>0.62310287429202627</v>
      </c>
    </row>
    <row r="26" spans="1:11" ht="38.25" x14ac:dyDescent="0.2">
      <c r="A26" s="54" t="s">
        <v>95</v>
      </c>
      <c r="B26" s="33" t="s">
        <v>65</v>
      </c>
      <c r="C26" s="21">
        <v>2</v>
      </c>
      <c r="D26" s="22">
        <v>206002382</v>
      </c>
      <c r="E26" s="36">
        <v>0</v>
      </c>
      <c r="F26" s="23">
        <v>56303861.329999998</v>
      </c>
      <c r="G26" s="24">
        <v>0</v>
      </c>
      <c r="H26" s="22">
        <v>6832002.04</v>
      </c>
      <c r="I26" s="25">
        <f t="shared" si="1"/>
        <v>0</v>
      </c>
      <c r="J26" s="53">
        <f t="shared" si="0"/>
        <v>0.12134162522099974</v>
      </c>
    </row>
    <row r="27" spans="1:11" ht="51" x14ac:dyDescent="0.2">
      <c r="A27" s="54" t="s">
        <v>96</v>
      </c>
      <c r="B27" s="33" t="s">
        <v>66</v>
      </c>
      <c r="C27" s="21">
        <v>850</v>
      </c>
      <c r="D27" s="22">
        <v>321479349</v>
      </c>
      <c r="E27" s="36">
        <v>150</v>
      </c>
      <c r="F27" s="23">
        <v>70245420.670000002</v>
      </c>
      <c r="G27" s="24">
        <v>137</v>
      </c>
      <c r="H27" s="22">
        <v>47949008.189999998</v>
      </c>
      <c r="I27" s="25">
        <f t="shared" si="1"/>
        <v>0.91333333333333333</v>
      </c>
      <c r="J27" s="53">
        <f t="shared" si="0"/>
        <v>0.68259265490423315</v>
      </c>
    </row>
    <row r="28" spans="1:11" ht="55.5" customHeight="1" x14ac:dyDescent="0.2">
      <c r="A28" s="54" t="s">
        <v>97</v>
      </c>
      <c r="B28" s="33" t="s">
        <v>67</v>
      </c>
      <c r="C28" s="35">
        <v>163</v>
      </c>
      <c r="D28" s="22">
        <v>417180943</v>
      </c>
      <c r="E28" s="36">
        <v>46</v>
      </c>
      <c r="F28" s="23">
        <v>132017106.83</v>
      </c>
      <c r="G28" s="24">
        <v>37</v>
      </c>
      <c r="H28" s="22">
        <v>23252843.949999999</v>
      </c>
      <c r="I28" s="25">
        <f t="shared" si="1"/>
        <v>0.80434782608695654</v>
      </c>
      <c r="J28" s="53">
        <f t="shared" si="0"/>
        <v>0.17613508209919312</v>
      </c>
    </row>
    <row r="29" spans="1:11" ht="17.25" customHeight="1" x14ac:dyDescent="0.2">
      <c r="A29" s="107" t="s">
        <v>20</v>
      </c>
      <c r="B29" s="108"/>
      <c r="C29" s="108"/>
      <c r="D29" s="108"/>
      <c r="E29" s="108"/>
      <c r="F29" s="108"/>
      <c r="G29" s="108"/>
      <c r="H29" s="108"/>
      <c r="I29" s="108"/>
      <c r="J29" s="109"/>
    </row>
    <row r="30" spans="1:11" ht="18.75" customHeight="1" x14ac:dyDescent="0.2">
      <c r="A30" s="40" t="s">
        <v>21</v>
      </c>
      <c r="B30" s="32"/>
      <c r="C30" s="32"/>
      <c r="D30" s="32"/>
      <c r="E30" s="32"/>
      <c r="F30" s="32"/>
      <c r="G30" s="32"/>
      <c r="H30" s="32"/>
      <c r="I30" s="32"/>
      <c r="J30" s="47"/>
      <c r="K30" s="1"/>
    </row>
    <row r="31" spans="1:11" ht="18.75" customHeight="1" x14ac:dyDescent="0.2">
      <c r="A31" s="55" t="s">
        <v>22</v>
      </c>
      <c r="B31" s="195" t="str">
        <f>+A24</f>
        <v>7420- Acciones comunes P50</v>
      </c>
      <c r="C31" s="195"/>
      <c r="D31" s="195"/>
      <c r="E31" s="195"/>
      <c r="F31" s="195"/>
      <c r="G31" s="195"/>
      <c r="H31" s="195"/>
      <c r="I31" s="195"/>
      <c r="J31" s="196"/>
    </row>
    <row r="32" spans="1:11" x14ac:dyDescent="0.2">
      <c r="A32" s="56" t="s">
        <v>23</v>
      </c>
      <c r="B32" s="197" t="s">
        <v>63</v>
      </c>
      <c r="C32" s="197"/>
      <c r="D32" s="197"/>
      <c r="E32" s="197"/>
      <c r="F32" s="197"/>
      <c r="G32" s="197"/>
      <c r="H32" s="197"/>
      <c r="I32" s="197"/>
      <c r="J32" s="198"/>
    </row>
    <row r="33" spans="1:10" x14ac:dyDescent="0.2">
      <c r="A33" s="56" t="s">
        <v>24</v>
      </c>
      <c r="B33" s="197" t="s">
        <v>63</v>
      </c>
      <c r="C33" s="197"/>
      <c r="D33" s="197"/>
      <c r="E33" s="197"/>
      <c r="F33" s="197"/>
      <c r="G33" s="197"/>
      <c r="H33" s="197"/>
      <c r="I33" s="197"/>
      <c r="J33" s="198"/>
    </row>
    <row r="34" spans="1:10" ht="30.75" customHeight="1" x14ac:dyDescent="0.2">
      <c r="A34" s="56" t="s">
        <v>25</v>
      </c>
      <c r="B34" s="199" t="s">
        <v>63</v>
      </c>
      <c r="C34" s="199"/>
      <c r="D34" s="199"/>
      <c r="E34" s="199"/>
      <c r="F34" s="199"/>
      <c r="G34" s="199"/>
      <c r="H34" s="199"/>
      <c r="I34" s="199"/>
      <c r="J34" s="200"/>
    </row>
    <row r="35" spans="1:10" ht="32.25" customHeight="1" x14ac:dyDescent="0.2">
      <c r="A35" s="55" t="s">
        <v>22</v>
      </c>
      <c r="B35" s="195" t="str">
        <f>+A25</f>
        <v>6867- Negocios de expendio bebidas alcohólicas inspeccionados para el cumplimiento de las leyes normativas vigentes</v>
      </c>
      <c r="C35" s="195"/>
      <c r="D35" s="195"/>
      <c r="E35" s="195"/>
      <c r="F35" s="195"/>
      <c r="G35" s="195"/>
      <c r="H35" s="195"/>
      <c r="I35" s="195"/>
      <c r="J35" s="196"/>
    </row>
    <row r="36" spans="1:10" ht="68.25" customHeight="1" x14ac:dyDescent="0.2">
      <c r="A36" s="56" t="s">
        <v>23</v>
      </c>
      <c r="B36" s="99" t="s">
        <v>70</v>
      </c>
      <c r="C36" s="99"/>
      <c r="D36" s="99"/>
      <c r="E36" s="99"/>
      <c r="F36" s="99"/>
      <c r="G36" s="99"/>
      <c r="H36" s="99"/>
      <c r="I36" s="99"/>
      <c r="J36" s="100"/>
    </row>
    <row r="37" spans="1:10" ht="126.75" customHeight="1" x14ac:dyDescent="0.2">
      <c r="A37" s="57" t="s">
        <v>24</v>
      </c>
      <c r="B37" s="188" t="s">
        <v>121</v>
      </c>
      <c r="C37" s="188"/>
      <c r="D37" s="188"/>
      <c r="E37" s="188"/>
      <c r="F37" s="188"/>
      <c r="G37" s="188"/>
      <c r="H37" s="188"/>
      <c r="I37" s="188"/>
      <c r="J37" s="189"/>
    </row>
    <row r="38" spans="1:10" ht="88.5" customHeight="1" x14ac:dyDescent="0.2">
      <c r="A38" s="37" t="s">
        <v>25</v>
      </c>
      <c r="B38" s="190" t="s">
        <v>122</v>
      </c>
      <c r="C38" s="190"/>
      <c r="D38" s="190"/>
      <c r="E38" s="190"/>
      <c r="F38" s="190"/>
      <c r="G38" s="190"/>
      <c r="H38" s="190"/>
      <c r="I38" s="190"/>
      <c r="J38" s="190"/>
    </row>
    <row r="39" spans="1:10" ht="26.25" customHeight="1" x14ac:dyDescent="0.2">
      <c r="A39" s="38" t="s">
        <v>22</v>
      </c>
      <c r="B39" s="185" t="str">
        <f>+A26</f>
        <v>7413- Campañas de entrega voluntaria de armas de fuego ilegales</v>
      </c>
      <c r="C39" s="186"/>
      <c r="D39" s="186"/>
      <c r="E39" s="186"/>
      <c r="F39" s="186"/>
      <c r="G39" s="186"/>
      <c r="H39" s="186"/>
      <c r="I39" s="186"/>
      <c r="J39" s="187"/>
    </row>
    <row r="40" spans="1:10" ht="65.25" customHeight="1" x14ac:dyDescent="0.2">
      <c r="A40" s="37" t="s">
        <v>23</v>
      </c>
      <c r="B40" s="179" t="s">
        <v>72</v>
      </c>
      <c r="C40" s="179"/>
      <c r="D40" s="179"/>
      <c r="E40" s="179"/>
      <c r="F40" s="179"/>
      <c r="G40" s="179"/>
      <c r="H40" s="179"/>
      <c r="I40" s="179"/>
      <c r="J40" s="179"/>
    </row>
    <row r="41" spans="1:10" ht="37.5" customHeight="1" x14ac:dyDescent="0.2">
      <c r="A41" s="37" t="s">
        <v>24</v>
      </c>
      <c r="B41" s="191" t="s">
        <v>63</v>
      </c>
      <c r="C41" s="191"/>
      <c r="D41" s="191"/>
      <c r="E41" s="191"/>
      <c r="F41" s="191"/>
      <c r="G41" s="191"/>
      <c r="H41" s="191"/>
      <c r="I41" s="191"/>
      <c r="J41" s="191"/>
    </row>
    <row r="42" spans="1:10" ht="184.5" customHeight="1" x14ac:dyDescent="0.2">
      <c r="A42" s="37" t="s">
        <v>25</v>
      </c>
      <c r="B42" s="190" t="s">
        <v>123</v>
      </c>
      <c r="C42" s="190"/>
      <c r="D42" s="190"/>
      <c r="E42" s="190"/>
      <c r="F42" s="190"/>
      <c r="G42" s="190"/>
      <c r="H42" s="190"/>
      <c r="I42" s="190"/>
      <c r="J42" s="190"/>
    </row>
    <row r="43" spans="1:10" ht="26.25" customHeight="1" x14ac:dyDescent="0.2">
      <c r="A43" s="38" t="s">
        <v>22</v>
      </c>
      <c r="B43" s="185" t="str">
        <f>+A27</f>
        <v>7446- Municipios con mesas locales de seguridad, ciudadanía y género en funcionamiento</v>
      </c>
      <c r="C43" s="186"/>
      <c r="D43" s="186"/>
      <c r="E43" s="186"/>
      <c r="F43" s="186"/>
      <c r="G43" s="186"/>
      <c r="H43" s="186"/>
      <c r="I43" s="186"/>
      <c r="J43" s="187"/>
    </row>
    <row r="44" spans="1:10" ht="46.5" customHeight="1" x14ac:dyDescent="0.2">
      <c r="A44" s="37" t="s">
        <v>23</v>
      </c>
      <c r="B44" s="192" t="s">
        <v>73</v>
      </c>
      <c r="C44" s="193"/>
      <c r="D44" s="193"/>
      <c r="E44" s="193"/>
      <c r="F44" s="193"/>
      <c r="G44" s="193"/>
      <c r="H44" s="193"/>
      <c r="I44" s="193"/>
      <c r="J44" s="194"/>
    </row>
    <row r="45" spans="1:10" ht="165.75" customHeight="1" x14ac:dyDescent="0.2">
      <c r="A45" s="37" t="s">
        <v>24</v>
      </c>
      <c r="B45" s="179" t="s">
        <v>124</v>
      </c>
      <c r="C45" s="179"/>
      <c r="D45" s="179"/>
      <c r="E45" s="179"/>
      <c r="F45" s="179"/>
      <c r="G45" s="179"/>
      <c r="H45" s="179"/>
      <c r="I45" s="179"/>
      <c r="J45" s="179"/>
    </row>
    <row r="46" spans="1:10" ht="113.25" customHeight="1" x14ac:dyDescent="0.2">
      <c r="A46" s="37" t="s">
        <v>25</v>
      </c>
      <c r="B46" s="190" t="s">
        <v>125</v>
      </c>
      <c r="C46" s="190"/>
      <c r="D46" s="190"/>
      <c r="E46" s="190"/>
      <c r="F46" s="190"/>
      <c r="G46" s="190"/>
      <c r="H46" s="190"/>
      <c r="I46" s="190"/>
      <c r="J46" s="190"/>
    </row>
    <row r="47" spans="1:10" ht="26.25" customHeight="1" x14ac:dyDescent="0.2">
      <c r="A47" s="38" t="s">
        <v>22</v>
      </c>
      <c r="B47" s="185" t="str">
        <f>+A28</f>
        <v>7447- Ciudadanos expuestos a violencia, crímenes y delitos que participan en las actividades de prevención.</v>
      </c>
      <c r="C47" s="186"/>
      <c r="D47" s="186"/>
      <c r="E47" s="186"/>
      <c r="F47" s="186"/>
      <c r="G47" s="186"/>
      <c r="H47" s="186"/>
      <c r="I47" s="186"/>
      <c r="J47" s="187"/>
    </row>
    <row r="48" spans="1:10" ht="44.25" customHeight="1" x14ac:dyDescent="0.2">
      <c r="A48" s="37" t="s">
        <v>23</v>
      </c>
      <c r="B48" s="179" t="s">
        <v>68</v>
      </c>
      <c r="C48" s="179"/>
      <c r="D48" s="179"/>
      <c r="E48" s="179"/>
      <c r="F48" s="179"/>
      <c r="G48" s="179"/>
      <c r="H48" s="179"/>
      <c r="I48" s="179"/>
      <c r="J48" s="179"/>
    </row>
    <row r="49" spans="1:11" ht="49.5" customHeight="1" x14ac:dyDescent="0.2">
      <c r="A49" s="37" t="s">
        <v>24</v>
      </c>
      <c r="B49" s="179" t="s">
        <v>126</v>
      </c>
      <c r="C49" s="179"/>
      <c r="D49" s="179"/>
      <c r="E49" s="179"/>
      <c r="F49" s="179"/>
      <c r="G49" s="179"/>
      <c r="H49" s="179"/>
      <c r="I49" s="179"/>
      <c r="J49" s="179"/>
    </row>
    <row r="50" spans="1:11" ht="115.5" customHeight="1" x14ac:dyDescent="0.2">
      <c r="A50" s="37" t="s">
        <v>25</v>
      </c>
      <c r="B50" s="180" t="s">
        <v>127</v>
      </c>
      <c r="C50" s="181"/>
      <c r="D50" s="181"/>
      <c r="E50" s="181"/>
      <c r="F50" s="181"/>
      <c r="G50" s="181"/>
      <c r="H50" s="181"/>
      <c r="I50" s="181"/>
      <c r="J50" s="182"/>
    </row>
    <row r="51" spans="1:11" ht="26.25" customHeight="1" x14ac:dyDescent="0.2">
      <c r="A51" s="183" t="s">
        <v>92</v>
      </c>
      <c r="B51" s="183"/>
      <c r="C51" s="183"/>
      <c r="D51" s="183"/>
      <c r="E51" s="183"/>
      <c r="F51" s="183"/>
      <c r="G51" s="183"/>
      <c r="H51" s="183"/>
      <c r="I51" s="183"/>
      <c r="J51" s="183"/>
    </row>
    <row r="52" spans="1:11" ht="26.25" customHeight="1" x14ac:dyDescent="0.2">
      <c r="A52" s="39" t="s">
        <v>26</v>
      </c>
      <c r="B52" s="39"/>
      <c r="C52" s="39"/>
      <c r="D52" s="39"/>
      <c r="E52" s="39"/>
      <c r="F52" s="39"/>
      <c r="G52" s="39"/>
      <c r="H52" s="39"/>
      <c r="I52" s="39"/>
      <c r="J52" s="39"/>
      <c r="K52" s="1"/>
    </row>
    <row r="53" spans="1:11" ht="18.75" customHeight="1" x14ac:dyDescent="0.2">
      <c r="A53" s="184"/>
      <c r="B53" s="184"/>
      <c r="C53" s="184"/>
      <c r="D53" s="184"/>
      <c r="E53" s="184"/>
      <c r="F53" s="184"/>
      <c r="G53" s="184"/>
      <c r="H53" s="184"/>
      <c r="I53" s="184"/>
      <c r="J53" s="184"/>
    </row>
    <row r="54" spans="1:11" x14ac:dyDescent="0.2">
      <c r="A54" s="84"/>
      <c r="B54" s="84"/>
      <c r="C54" s="84"/>
      <c r="D54" s="84"/>
      <c r="E54" s="84"/>
      <c r="F54" s="84"/>
      <c r="G54" s="84"/>
      <c r="H54" s="84"/>
      <c r="I54" s="84"/>
      <c r="J54" s="84"/>
    </row>
    <row r="55" spans="1:11" x14ac:dyDescent="0.2">
      <c r="A55" s="84"/>
      <c r="B55" s="84"/>
      <c r="C55" s="84"/>
      <c r="D55" s="84"/>
      <c r="E55" s="84"/>
      <c r="F55" s="84"/>
      <c r="G55" s="84"/>
      <c r="H55" s="84"/>
      <c r="I55" s="84"/>
      <c r="J55" s="84"/>
    </row>
    <row r="56" spans="1:11" x14ac:dyDescent="0.2">
      <c r="A56" s="85"/>
      <c r="B56" s="85"/>
      <c r="C56" s="85"/>
      <c r="D56" s="85"/>
      <c r="E56" s="85"/>
      <c r="F56" s="85"/>
      <c r="G56" s="85"/>
      <c r="H56" s="85"/>
      <c r="I56" s="85"/>
      <c r="J56" s="85"/>
    </row>
    <row r="57" spans="1:11" ht="15" thickBot="1" x14ac:dyDescent="0.25">
      <c r="A57" s="27" t="s">
        <v>39</v>
      </c>
      <c r="B57" s="28">
        <f>+A20</f>
        <v>1298300000</v>
      </c>
      <c r="C57" s="85"/>
      <c r="D57" s="85"/>
      <c r="E57" s="85"/>
      <c r="F57" s="85"/>
      <c r="G57" s="120"/>
      <c r="H57" s="120"/>
      <c r="I57" s="120"/>
      <c r="J57" s="85"/>
    </row>
    <row r="58" spans="1:11" x14ac:dyDescent="0.2">
      <c r="A58" s="27" t="s">
        <v>40</v>
      </c>
      <c r="B58" s="28">
        <f>+C20</f>
        <v>1317300000</v>
      </c>
      <c r="C58" s="85"/>
      <c r="D58" s="85"/>
      <c r="E58" s="85"/>
      <c r="F58" s="85"/>
      <c r="G58" s="178" t="s">
        <v>55</v>
      </c>
      <c r="H58" s="178"/>
      <c r="I58" s="178"/>
      <c r="J58" s="85"/>
    </row>
    <row r="59" spans="1:11" x14ac:dyDescent="0.2">
      <c r="A59" s="27" t="s">
        <v>41</v>
      </c>
      <c r="B59" s="28">
        <f>+F20</f>
        <v>523352471.48000002</v>
      </c>
      <c r="C59" s="85"/>
      <c r="D59" s="85"/>
      <c r="E59" s="85"/>
      <c r="F59" s="85"/>
      <c r="G59" s="178" t="s">
        <v>42</v>
      </c>
      <c r="H59" s="178"/>
      <c r="I59" s="178"/>
      <c r="J59" s="85"/>
    </row>
    <row r="60" spans="1:11" x14ac:dyDescent="0.2">
      <c r="A60" s="86"/>
      <c r="B60" s="86"/>
      <c r="C60" s="85"/>
      <c r="D60" s="85"/>
      <c r="E60" s="85"/>
      <c r="F60" s="85"/>
      <c r="G60" s="85"/>
      <c r="H60" s="85"/>
      <c r="I60" s="85"/>
      <c r="J60" s="85"/>
    </row>
  </sheetData>
  <mergeCells count="54">
    <mergeCell ref="C11:J11"/>
    <mergeCell ref="A1:J1"/>
    <mergeCell ref="B3:J3"/>
    <mergeCell ref="B4:J4"/>
    <mergeCell ref="B5:J5"/>
    <mergeCell ref="B6:J6"/>
    <mergeCell ref="B7:J7"/>
    <mergeCell ref="A8:J8"/>
    <mergeCell ref="C9:J9"/>
    <mergeCell ref="C10:J10"/>
    <mergeCell ref="A20:B20"/>
    <mergeCell ref="C20:E20"/>
    <mergeCell ref="F20:H20"/>
    <mergeCell ref="I20:J20"/>
    <mergeCell ref="A12:J12"/>
    <mergeCell ref="B13:J13"/>
    <mergeCell ref="B14:J14"/>
    <mergeCell ref="B15:J15"/>
    <mergeCell ref="B16:J16"/>
    <mergeCell ref="A17:J17"/>
    <mergeCell ref="A19:B19"/>
    <mergeCell ref="C19:E19"/>
    <mergeCell ref="F19:H19"/>
    <mergeCell ref="I19:J19"/>
    <mergeCell ref="B35:J35"/>
    <mergeCell ref="C22:D22"/>
    <mergeCell ref="E22:F22"/>
    <mergeCell ref="G22:H22"/>
    <mergeCell ref="I22:J22"/>
    <mergeCell ref="A29:J29"/>
    <mergeCell ref="B31:J31"/>
    <mergeCell ref="B32:J32"/>
    <mergeCell ref="B33:J33"/>
    <mergeCell ref="B34:J34"/>
    <mergeCell ref="B47:J47"/>
    <mergeCell ref="B36:J36"/>
    <mergeCell ref="B37:J37"/>
    <mergeCell ref="B38:J38"/>
    <mergeCell ref="B39:J39"/>
    <mergeCell ref="B40:J40"/>
    <mergeCell ref="B41:J41"/>
    <mergeCell ref="B42:J42"/>
    <mergeCell ref="B43:J43"/>
    <mergeCell ref="B44:J44"/>
    <mergeCell ref="B45:J45"/>
    <mergeCell ref="B46:J46"/>
    <mergeCell ref="G57:I57"/>
    <mergeCell ref="G58:I58"/>
    <mergeCell ref="G59:I59"/>
    <mergeCell ref="B48:J48"/>
    <mergeCell ref="B49:J49"/>
    <mergeCell ref="B50:J50"/>
    <mergeCell ref="A51:J51"/>
    <mergeCell ref="A53:J53"/>
  </mergeCells>
  <dataValidations xWindow="1505" yWindow="444"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31:J31 B35:J35 B39:J39 B43:J43 B47:J47"/>
    <dataValidation allowBlank="1" showInputMessage="1" showErrorMessage="1" prompt="¿En qué consiste el producto? su objetivo" sqref="B32:J32 B36:J36 B40:J40 B44:J44 B48:J48"/>
    <dataValidation allowBlank="1" showInputMessage="1" showErrorMessage="1" prompt="1. Describir lo plasmado en el presupuesto_x000a_2. Describir lo alcanzado en términos financieros y de producción " sqref="B33:J33 B37:J37 B41:J41 B45:J45 B49:J49"/>
    <dataValidation allowBlank="1" showInputMessage="1" showErrorMessage="1" prompt="De existir desvío, explicar razones." sqref="B34:J34 B50:J50 B42:J42 B46:J46 B38:J38"/>
    <dataValidation allowBlank="1" showInputMessage="1" showErrorMessage="1" prompt="Oportunidades de mejora identificadas" sqref="A53:J55"/>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8"/>
    <dataValidation allowBlank="1" showInputMessage="1" showErrorMessage="1" prompt="Nombre del indicador" sqref="B23:B28"/>
    <dataValidation allowBlank="1" showInputMessage="1" showErrorMessage="1" prompt="Meta anual del indicador" sqref="E23:E28 C23:C28"/>
    <dataValidation allowBlank="1" showInputMessage="1" showErrorMessage="1" prompt="Monto presupuestado para el producto" sqref="F23:F28 D23:D28"/>
    <dataValidation allowBlank="1" showInputMessage="1" showErrorMessage="1" prompt="Meta alcanzada en el trimestre" sqref="G23:G28"/>
    <dataValidation allowBlank="1" showInputMessage="1" showErrorMessage="1" prompt="Monto ejecutado en el trimestre" sqref="H23:H28"/>
  </dataValidations>
  <pageMargins left="0.70866141732283472" right="0.70866141732283472" top="1.6929133858267718" bottom="0.74803149606299213" header="0.31496062992125984" footer="0.31496062992125984"/>
  <pageSetup scale="56" fitToHeight="6" orientation="portrait" r:id="rId1"/>
  <headerFooter>
    <oddHeader>&amp;C
&amp;G
&amp;"Verdana,Negrita"&amp;10INFORME DE EVALUACIÓN TRIMESTRAL DE LAS
METAS FÍSICAS-FINANCIERAS
JULIO - SEPTIEMBRE 2023&amp;R
&amp;"Verdana,Negrita"&amp;10INF-PPP-05
Versión: 01</oddHeader>
  </headerFooter>
  <legacy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Programa 11</vt:lpstr>
      <vt:lpstr>Programa 12</vt:lpstr>
      <vt:lpstr>Programa 14</vt:lpstr>
      <vt:lpstr>Programa 50</vt:lpstr>
      <vt:lpstr>'Programa 11'!Área_de_impresión</vt:lpstr>
      <vt:lpstr>'Programa 12'!Área_de_impresión</vt:lpstr>
      <vt:lpstr>'Programa 14'!Área_de_impresión</vt:lpstr>
      <vt:lpstr>'Programa 50'!Área_de_impresión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Raul Barbosa</cp:lastModifiedBy>
  <cp:lastPrinted>2023-10-16T16:16:53Z</cp:lastPrinted>
  <dcterms:created xsi:type="dcterms:W3CDTF">2021-03-22T15:50:10Z</dcterms:created>
  <dcterms:modified xsi:type="dcterms:W3CDTF">2023-10-16T17:01:46Z</dcterms:modified>
</cp:coreProperties>
</file>